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esupuesto\AÑO 2026\HACIENDA 2026\"/>
    </mc:Choice>
  </mc:AlternateContent>
  <xr:revisionPtr revIDLastSave="0" documentId="8_{FD00DF6C-02DF-4E83-8D0B-8B70A4FDD864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INGR ACUMULADOS " sheetId="7" r:id="rId1"/>
    <sheet name="GASTOS ACUM " sheetId="8" r:id="rId2"/>
  </sheets>
  <definedNames>
    <definedName name="_xlnm.Print_Area" localSheetId="1">'GASTOS ACUM '!$A$1:$D$39</definedName>
    <definedName name="_xlnm.Print_Area" localSheetId="0">'INGR ACUMULADOS '!$A$1:$E$30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8" l="1"/>
  <c r="C14" i="8"/>
  <c r="C10" i="8" l="1"/>
  <c r="F11" i="8"/>
  <c r="C20" i="7"/>
  <c r="B14" i="8"/>
  <c r="B21" i="8"/>
  <c r="F21" i="8" s="1"/>
  <c r="B20" i="8"/>
  <c r="F20" i="8" s="1"/>
  <c r="D18" i="7"/>
  <c r="F17" i="8"/>
  <c r="F16" i="8"/>
  <c r="F13" i="8"/>
  <c r="F12" i="8"/>
  <c r="D34" i="8"/>
  <c r="E34" i="8"/>
  <c r="F29" i="8"/>
  <c r="F28" i="8"/>
  <c r="E19" i="8"/>
  <c r="C19" i="8"/>
  <c r="F18" i="8"/>
  <c r="D18" i="8"/>
  <c r="D17" i="8"/>
  <c r="D16" i="8"/>
  <c r="F15" i="8"/>
  <c r="D15" i="8"/>
  <c r="D13" i="8"/>
  <c r="D12" i="8"/>
  <c r="D11" i="8"/>
  <c r="D14" i="8" l="1"/>
  <c r="F14" i="8"/>
  <c r="D21" i="8"/>
  <c r="D20" i="8"/>
  <c r="C22" i="8"/>
  <c r="E10" i="8"/>
  <c r="E22" i="8" l="1"/>
  <c r="B34" i="8"/>
  <c r="D17" i="7" l="1"/>
  <c r="C17" i="7"/>
  <c r="D14" i="7"/>
  <c r="B10" i="8" l="1"/>
  <c r="D10" i="8" l="1"/>
  <c r="F10" i="8"/>
  <c r="B19" i="8"/>
  <c r="D19" i="8" l="1"/>
  <c r="F19" i="8"/>
  <c r="E28" i="7"/>
  <c r="E29" i="7"/>
  <c r="E30" i="7"/>
  <c r="E11" i="7" l="1"/>
  <c r="D25" i="7" l="1"/>
  <c r="C25" i="7" l="1"/>
  <c r="E25" i="7" s="1"/>
  <c r="B26" i="8" l="1"/>
  <c r="F26" i="8" s="1"/>
  <c r="E18" i="7" l="1"/>
  <c r="E27" i="7" l="1"/>
  <c r="D20" i="7" l="1"/>
  <c r="C23" i="8" l="1"/>
  <c r="E23" i="8"/>
  <c r="E24" i="8" s="1"/>
  <c r="B22" i="8"/>
  <c r="B24" i="8" s="1"/>
  <c r="E17" i="7"/>
  <c r="C14" i="7"/>
  <c r="E12" i="7"/>
  <c r="F23" i="8" l="1"/>
  <c r="C24" i="8"/>
  <c r="D23" i="8"/>
  <c r="F22" i="8"/>
  <c r="D22" i="8"/>
  <c r="E14" i="7"/>
  <c r="F24" i="8" l="1"/>
  <c r="C27" i="8"/>
  <c r="F27" i="8" s="1"/>
  <c r="D24" i="8"/>
  <c r="E20" i="7"/>
</calcChain>
</file>

<file path=xl/sharedStrings.xml><?xml version="1.0" encoding="utf-8"?>
<sst xmlns="http://schemas.openxmlformats.org/spreadsheetml/2006/main" count="75" uniqueCount="65">
  <si>
    <t>II. SISTEMA GENERAL DE REGALIAS</t>
  </si>
  <si>
    <t xml:space="preserve">  • Gastos de comercialización y producción </t>
  </si>
  <si>
    <t xml:space="preserve">  • Gastos de Personal</t>
  </si>
  <si>
    <t>* GASTOS DE FUNCIONAMIENTO Y OPERACIÓN</t>
  </si>
  <si>
    <t>I. INFIVALLE</t>
  </si>
  <si>
    <t>(1)</t>
  </si>
  <si>
    <t>Concepto</t>
  </si>
  <si>
    <t xml:space="preserve">Intereses de cartera  </t>
  </si>
  <si>
    <t>INGRESOS CORRIENTES</t>
  </si>
  <si>
    <t>% EJEC. Vs. PPTO. AÑO</t>
  </si>
  <si>
    <t>PPTO.  DEFINITIVO</t>
  </si>
  <si>
    <t xml:space="preserve">  • Convenio Proyecto Rutas para la paz </t>
  </si>
  <si>
    <t>TOTAL INGRESOS DE INFIVALLE</t>
  </si>
  <si>
    <t>SUBTOTAL INGRESOS CORRIENTES</t>
  </si>
  <si>
    <t>SUBTOTAL INGR. RECURSOS DE CAPITAL</t>
  </si>
  <si>
    <t>SUBTOTAL GASTOS DE INFIVALLE</t>
  </si>
  <si>
    <t xml:space="preserve"> • INVERSIÓN GENERAL</t>
  </si>
  <si>
    <t>%</t>
  </si>
  <si>
    <t>( 1 )</t>
  </si>
  <si>
    <t>( 2 )</t>
  </si>
  <si>
    <t>( 2 / 1 )</t>
  </si>
  <si>
    <t xml:space="preserve"> • CONVENIOS </t>
  </si>
  <si>
    <t>TOTAL GASTOS + CONT. NETA.INFIVALLE</t>
  </si>
  <si>
    <r>
      <t xml:space="preserve"> TOTAL INFIVALLE</t>
    </r>
    <r>
      <rPr>
        <b/>
        <sz val="12"/>
        <color theme="1"/>
        <rFont val="Arial"/>
        <family val="2"/>
      </rPr>
      <t xml:space="preserve"> + CONVENIOS</t>
    </r>
  </si>
  <si>
    <t>Proy. Estudio Prevalec.Errores metab-Enf.Huerfanas</t>
  </si>
  <si>
    <t>Proyecto Nexo Global</t>
  </si>
  <si>
    <t>Proyecto Formación e Innovación (Formatic)</t>
  </si>
  <si>
    <t>TOTAL RECURSOS SGR</t>
  </si>
  <si>
    <t>Proyecto Distrito Innovación</t>
  </si>
  <si>
    <t>Proy. Dsllo.Estrategia Niñas y Mujeres AFRO-INDIG.</t>
  </si>
  <si>
    <t xml:space="preserve">  Ejecucion de convenio  Convenio Generacional </t>
  </si>
  <si>
    <t xml:space="preserve">Rendimientos de inversiones </t>
  </si>
  <si>
    <t>* GASTO DE SERVICIO DE LA DEUDA Y CONTING</t>
  </si>
  <si>
    <r>
      <t xml:space="preserve"> EJECUCIÒN PRESUPUESTAL DE GASTOS </t>
    </r>
    <r>
      <rPr>
        <b/>
        <sz val="12"/>
        <color theme="1"/>
        <rFont val="Arial"/>
        <family val="2"/>
      </rPr>
      <t xml:space="preserve">(miles $) </t>
    </r>
  </si>
  <si>
    <t xml:space="preserve">EJECUCION ACUMULADA </t>
  </si>
  <si>
    <t xml:space="preserve">  • Adquisicion de Bienes y Servicios</t>
  </si>
  <si>
    <t xml:space="preserve">  • Disminucion de Pasivos (cesantias)</t>
  </si>
  <si>
    <t xml:space="preserve">  • Transferencias </t>
  </si>
  <si>
    <t xml:space="preserve">  (2)</t>
  </si>
  <si>
    <t>3 = (2)/ (1)</t>
  </si>
  <si>
    <t>PPTO.BIENIO</t>
  </si>
  <si>
    <t xml:space="preserve">  • Gastos por tributos, contribuciones,multas, sanciones,impuestos</t>
  </si>
  <si>
    <t>* CONTRIBUCIÓN NETA -EXCEDENT.PPTAL -RESERVAS</t>
  </si>
  <si>
    <t>PAGADO</t>
  </si>
  <si>
    <t xml:space="preserve">  • Reserva protección depositos</t>
  </si>
  <si>
    <t xml:space="preserve">  • Proyecto implementacion Estrategias para fortalecer</t>
  </si>
  <si>
    <t xml:space="preserve">  • Proyecto Contrib.a la Financ.Formal Micronegocios (FONDER)</t>
  </si>
  <si>
    <t>-</t>
  </si>
  <si>
    <t>PPTO BIENIO 2025 2026 - SIN SITUACION DE FONDOS</t>
  </si>
  <si>
    <t>Ingreso rendimientos y otros FONDER</t>
  </si>
  <si>
    <t>PPTO BIENIO 2025 - 2026 - SIN SITUACION DE FONDOS</t>
  </si>
  <si>
    <t>Superavit Fiscal</t>
  </si>
  <si>
    <t>Otros reintegros</t>
  </si>
  <si>
    <t xml:space="preserve">EJECUCIÓN PRESUPUESTAL DE INGRESOS  </t>
  </si>
  <si>
    <t>TOTAL COMPROMETIDO</t>
  </si>
  <si>
    <t>PRESUPUESTO ANUAL 2026</t>
  </si>
  <si>
    <t xml:space="preserve">EJECUTADO </t>
  </si>
  <si>
    <t>% EJEC</t>
  </si>
  <si>
    <t>(4)</t>
  </si>
  <si>
    <t>5 = (4) /(1)</t>
  </si>
  <si>
    <t>EJECUTADO</t>
  </si>
  <si>
    <t>A AGOSTO DE 2026 (miles de $)</t>
  </si>
  <si>
    <t>EJEC.A AGOSTO 2026</t>
  </si>
  <si>
    <t xml:space="preserve">A AGOSTO DE 2026 </t>
  </si>
  <si>
    <t xml:space="preserve">TOTAL AFECTACION PPTAL. (CON RP) A AGOSTO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</si>
</sst>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0.0%"/>
    <numFmt numFmtId="168" formatCode="_-* #,##0\ _P_t_a_-;\-* #,##0\ _P_t_a_-;_-* &quot;-&quot;\ _P_t_a_-;_-@_-"/>
    <numFmt numFmtId="169" formatCode="_-* #,##0.00\ _P_t_a_-;\-* #,##0.00\ _P_t_a_-;_-* &quot;-&quot;??\ _P_t_a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13"/>
      <color theme="1"/>
      <name val="Arial"/>
      <family val="2"/>
    </font>
    <font>
      <sz val="9"/>
      <color theme="1"/>
      <name val="Tahoma"/>
      <family val="2"/>
    </font>
    <font>
      <sz val="12"/>
      <color theme="1"/>
      <name val="Arial"/>
      <family val="2"/>
    </font>
    <font>
      <b/>
      <sz val="9"/>
      <color theme="1"/>
      <name val="Tahoma"/>
      <family val="2"/>
    </font>
    <font>
      <sz val="13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.5"/>
      <color theme="1"/>
      <name val="Arial"/>
      <family val="2"/>
    </font>
    <font>
      <b/>
      <sz val="11.5"/>
      <name val="Arial"/>
      <family val="2"/>
    </font>
    <font>
      <b/>
      <sz val="10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51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5" fillId="0" borderId="0"/>
    <xf numFmtId="0" fontId="26" fillId="0" borderId="0"/>
    <xf numFmtId="0" fontId="1" fillId="0" borderId="0"/>
    <xf numFmtId="164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1" fillId="0" borderId="0"/>
    <xf numFmtId="164" fontId="1" fillId="0" borderId="0" applyFont="0" applyFill="0" applyBorder="0" applyAlignment="0" applyProtection="0"/>
    <xf numFmtId="0" fontId="33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7" fillId="0" borderId="0"/>
  </cellStyleXfs>
  <cellXfs count="200">
    <xf numFmtId="0" fontId="0" fillId="0" borderId="0" xfId="0"/>
    <xf numFmtId="3" fontId="0" fillId="0" borderId="0" xfId="0" applyNumberFormat="1"/>
    <xf numFmtId="3" fontId="3" fillId="2" borderId="2" xfId="0" applyNumberFormat="1" applyFont="1" applyFill="1" applyBorder="1"/>
    <xf numFmtId="166" fontId="12" fillId="0" borderId="0" xfId="0" applyNumberFormat="1" applyFont="1"/>
    <xf numFmtId="0" fontId="12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0" fillId="0" borderId="0" xfId="0" applyNumberFormat="1"/>
    <xf numFmtId="3" fontId="6" fillId="2" borderId="2" xfId="0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3" fontId="5" fillId="0" borderId="4" xfId="0" applyNumberFormat="1" applyFont="1" applyBorder="1"/>
    <xf numFmtId="49" fontId="3" fillId="2" borderId="11" xfId="0" applyNumberFormat="1" applyFont="1" applyFill="1" applyBorder="1" applyAlignment="1">
      <alignment horizontal="center" vertical="center" wrapText="1"/>
    </xf>
    <xf numFmtId="3" fontId="13" fillId="0" borderId="8" xfId="0" applyNumberFormat="1" applyFont="1" applyBorder="1" applyAlignment="1">
      <alignment horizontal="right"/>
    </xf>
    <xf numFmtId="3" fontId="13" fillId="0" borderId="26" xfId="0" applyNumberFormat="1" applyFont="1" applyBorder="1" applyAlignment="1">
      <alignment horizontal="right"/>
    </xf>
    <xf numFmtId="0" fontId="13" fillId="0" borderId="28" xfId="0" applyFont="1" applyBorder="1" applyAlignment="1">
      <alignment vertical="top"/>
    </xf>
    <xf numFmtId="3" fontId="17" fillId="2" borderId="10" xfId="3" applyNumberFormat="1" applyFont="1" applyFill="1" applyBorder="1" applyAlignment="1">
      <alignment horizontal="right"/>
    </xf>
    <xf numFmtId="3" fontId="11" fillId="2" borderId="17" xfId="0" applyNumberFormat="1" applyFont="1" applyFill="1" applyBorder="1" applyAlignment="1">
      <alignment horizontal="right"/>
    </xf>
    <xf numFmtId="3" fontId="7" fillId="0" borderId="4" xfId="3" applyNumberFormat="1" applyBorder="1" applyAlignment="1">
      <alignment horizontal="right"/>
    </xf>
    <xf numFmtId="0" fontId="3" fillId="0" borderId="0" xfId="0" applyFont="1"/>
    <xf numFmtId="0" fontId="9" fillId="0" borderId="13" xfId="0" applyFont="1" applyBorder="1" applyAlignment="1">
      <alignment horizontal="center"/>
    </xf>
    <xf numFmtId="0" fontId="9" fillId="2" borderId="1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32" xfId="0" applyFont="1" applyBorder="1" applyAlignment="1">
      <alignment vertical="top"/>
    </xf>
    <xf numFmtId="0" fontId="11" fillId="2" borderId="33" xfId="0" applyFont="1" applyFill="1" applyBorder="1"/>
    <xf numFmtId="0" fontId="13" fillId="0" borderId="1" xfId="0" applyFont="1" applyBorder="1"/>
    <xf numFmtId="0" fontId="13" fillId="0" borderId="14" xfId="0" applyFont="1" applyBorder="1" applyAlignment="1">
      <alignment vertical="top"/>
    </xf>
    <xf numFmtId="3" fontId="14" fillId="0" borderId="0" xfId="0" applyNumberFormat="1" applyFont="1"/>
    <xf numFmtId="9" fontId="2" fillId="0" borderId="0" xfId="2" applyFont="1" applyFill="1" applyBorder="1" applyAlignment="1">
      <alignment horizontal="center" vertical="top" wrapText="1"/>
    </xf>
    <xf numFmtId="166" fontId="0" fillId="0" borderId="0" xfId="0" applyNumberFormat="1"/>
    <xf numFmtId="165" fontId="0" fillId="0" borderId="0" xfId="0" applyNumberFormat="1"/>
    <xf numFmtId="4" fontId="7" fillId="0" borderId="0" xfId="4" applyNumberFormat="1" applyAlignment="1">
      <alignment horizontal="right"/>
    </xf>
    <xf numFmtId="49" fontId="8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11" fillId="2" borderId="29" xfId="0" applyNumberFormat="1" applyFont="1" applyFill="1" applyBorder="1" applyAlignment="1">
      <alignment horizontal="right"/>
    </xf>
    <xf numFmtId="0" fontId="17" fillId="0" borderId="35" xfId="0" applyFont="1" applyBorder="1" applyAlignment="1">
      <alignment horizontal="center" vertical="center" wrapText="1"/>
    </xf>
    <xf numFmtId="9" fontId="24" fillId="0" borderId="27" xfId="2" applyFont="1" applyFill="1" applyBorder="1" applyAlignment="1">
      <alignment horizontal="center" vertical="top" wrapText="1"/>
    </xf>
    <xf numFmtId="9" fontId="24" fillId="0" borderId="36" xfId="2" applyFont="1" applyFill="1" applyBorder="1" applyAlignment="1">
      <alignment horizontal="center" vertical="top" wrapText="1"/>
    </xf>
    <xf numFmtId="9" fontId="10" fillId="2" borderId="37" xfId="2" applyFont="1" applyFill="1" applyBorder="1" applyAlignment="1">
      <alignment horizontal="center" vertical="top" wrapText="1"/>
    </xf>
    <xf numFmtId="9" fontId="16" fillId="0" borderId="18" xfId="2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7" xfId="0" applyFont="1" applyBorder="1"/>
    <xf numFmtId="0" fontId="3" fillId="2" borderId="2" xfId="0" applyFont="1" applyFill="1" applyBorder="1"/>
    <xf numFmtId="0" fontId="5" fillId="0" borderId="40" xfId="0" applyFont="1" applyBorder="1"/>
    <xf numFmtId="0" fontId="5" fillId="0" borderId="5" xfId="0" applyFont="1" applyBorder="1"/>
    <xf numFmtId="0" fontId="5" fillId="0" borderId="5" xfId="0" applyFont="1" applyBorder="1" applyAlignment="1">
      <alignment vertical="justify" wrapText="1"/>
    </xf>
    <xf numFmtId="0" fontId="6" fillId="2" borderId="2" xfId="0" applyFont="1" applyFill="1" applyBorder="1"/>
    <xf numFmtId="0" fontId="5" fillId="0" borderId="3" xfId="0" applyFont="1" applyBorder="1"/>
    <xf numFmtId="0" fontId="5" fillId="0" borderId="4" xfId="0" applyFont="1" applyBorder="1" applyAlignment="1">
      <alignment vertical="justify" wrapText="1"/>
    </xf>
    <xf numFmtId="3" fontId="7" fillId="0" borderId="40" xfId="4" applyNumberFormat="1" applyBorder="1" applyAlignment="1">
      <alignment horizontal="right"/>
    </xf>
    <xf numFmtId="3" fontId="7" fillId="0" borderId="6" xfId="4" applyNumberFormat="1" applyBorder="1" applyAlignment="1">
      <alignment horizontal="right"/>
    </xf>
    <xf numFmtId="3" fontId="7" fillId="0" borderId="5" xfId="4" applyNumberFormat="1" applyBorder="1" applyAlignment="1">
      <alignment horizontal="right"/>
    </xf>
    <xf numFmtId="49" fontId="2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3" fontId="3" fillId="2" borderId="15" xfId="0" applyNumberFormat="1" applyFont="1" applyFill="1" applyBorder="1"/>
    <xf numFmtId="0" fontId="6" fillId="2" borderId="40" xfId="0" applyFont="1" applyFill="1" applyBorder="1"/>
    <xf numFmtId="3" fontId="17" fillId="2" borderId="1" xfId="3" applyNumberFormat="1" applyFont="1" applyFill="1" applyBorder="1" applyAlignment="1">
      <alignment horizontal="right"/>
    </xf>
    <xf numFmtId="166" fontId="13" fillId="0" borderId="14" xfId="1" applyNumberFormat="1" applyFont="1" applyFill="1" applyBorder="1" applyAlignment="1">
      <alignment horizontal="right"/>
    </xf>
    <xf numFmtId="9" fontId="24" fillId="0" borderId="35" xfId="2" applyFont="1" applyFill="1" applyBorder="1" applyAlignment="1">
      <alignment horizontal="center" vertical="top" wrapText="1"/>
    </xf>
    <xf numFmtId="3" fontId="27" fillId="0" borderId="24" xfId="0" applyNumberFormat="1" applyFont="1" applyBorder="1" applyAlignment="1">
      <alignment horizontal="right"/>
    </xf>
    <xf numFmtId="3" fontId="27" fillId="0" borderId="39" xfId="0" applyNumberFormat="1" applyFont="1" applyBorder="1" applyAlignment="1">
      <alignment horizontal="right"/>
    </xf>
    <xf numFmtId="167" fontId="18" fillId="0" borderId="25" xfId="2" applyNumberFormat="1" applyFont="1" applyFill="1" applyBorder="1" applyAlignment="1">
      <alignment horizontal="center" wrapText="1"/>
    </xf>
    <xf numFmtId="167" fontId="27" fillId="0" borderId="20" xfId="2" applyNumberFormat="1" applyFont="1" applyFill="1" applyBorder="1" applyAlignment="1">
      <alignment horizontal="center"/>
    </xf>
    <xf numFmtId="167" fontId="27" fillId="0" borderId="19" xfId="2" applyNumberFormat="1" applyFont="1" applyFill="1" applyBorder="1" applyAlignment="1">
      <alignment horizontal="center"/>
    </xf>
    <xf numFmtId="3" fontId="27" fillId="0" borderId="29" xfId="0" applyNumberFormat="1" applyFont="1" applyBorder="1" applyAlignment="1">
      <alignment horizontal="right"/>
    </xf>
    <xf numFmtId="164" fontId="7" fillId="0" borderId="0" xfId="25" applyFont="1" applyAlignment="1">
      <alignment horizontal="right"/>
    </xf>
    <xf numFmtId="3" fontId="7" fillId="0" borderId="0" xfId="4" applyNumberFormat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166" fontId="6" fillId="2" borderId="38" xfId="1" applyNumberFormat="1" applyFont="1" applyFill="1" applyBorder="1" applyAlignment="1">
      <alignment horizontal="center" vertical="center" wrapText="1"/>
    </xf>
    <xf numFmtId="166" fontId="6" fillId="2" borderId="23" xfId="1" applyNumberFormat="1" applyFont="1" applyFill="1" applyBorder="1" applyAlignment="1">
      <alignment horizontal="center" vertical="center" wrapText="1"/>
    </xf>
    <xf numFmtId="166" fontId="3" fillId="2" borderId="21" xfId="1" applyNumberFormat="1" applyFont="1" applyFill="1" applyBorder="1" applyAlignment="1">
      <alignment horizontal="center" vertical="top"/>
    </xf>
    <xf numFmtId="0" fontId="6" fillId="2" borderId="22" xfId="0" applyFont="1" applyFill="1" applyBorder="1" applyAlignment="1">
      <alignment horizontal="left"/>
    </xf>
    <xf numFmtId="0" fontId="20" fillId="0" borderId="18" xfId="0" applyFont="1" applyBorder="1" applyAlignment="1">
      <alignment horizontal="center" vertical="center" wrapText="1"/>
    </xf>
    <xf numFmtId="3" fontId="7" fillId="0" borderId="3" xfId="4" applyNumberFormat="1" applyBorder="1" applyAlignment="1">
      <alignment horizontal="right"/>
    </xf>
    <xf numFmtId="0" fontId="5" fillId="0" borderId="6" xfId="0" applyFont="1" applyBorder="1"/>
    <xf numFmtId="49" fontId="28" fillId="0" borderId="0" xfId="0" applyNumberFormat="1" applyFont="1" applyAlignment="1">
      <alignment horizontal="center" vertical="center" wrapText="1"/>
    </xf>
    <xf numFmtId="4" fontId="22" fillId="0" borderId="0" xfId="0" applyNumberFormat="1" applyFont="1"/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3" fontId="0" fillId="0" borderId="0" xfId="2" applyNumberFormat="1" applyFont="1" applyBorder="1"/>
    <xf numFmtId="3" fontId="0" fillId="0" borderId="0" xfId="1" applyNumberFormat="1" applyFont="1" applyBorder="1"/>
    <xf numFmtId="3" fontId="1" fillId="0" borderId="0" xfId="1" applyNumberFormat="1" applyFont="1" applyFill="1" applyBorder="1"/>
    <xf numFmtId="4" fontId="0" fillId="0" borderId="0" xfId="0" applyNumberFormat="1"/>
    <xf numFmtId="0" fontId="27" fillId="0" borderId="12" xfId="0" applyFont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center"/>
    </xf>
    <xf numFmtId="3" fontId="3" fillId="2" borderId="40" xfId="0" applyNumberFormat="1" applyFont="1" applyFill="1" applyBorder="1" applyAlignment="1">
      <alignment horizontal="right" vertical="center"/>
    </xf>
    <xf numFmtId="165" fontId="0" fillId="0" borderId="0" xfId="1" applyFont="1" applyFill="1" applyBorder="1"/>
    <xf numFmtId="43" fontId="0" fillId="0" borderId="0" xfId="0" applyNumberFormat="1"/>
    <xf numFmtId="0" fontId="27" fillId="0" borderId="34" xfId="0" applyFont="1" applyBorder="1" applyAlignment="1">
      <alignment vertical="top" wrapText="1"/>
    </xf>
    <xf numFmtId="3" fontId="27" fillId="0" borderId="42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9" fontId="3" fillId="2" borderId="2" xfId="0" applyNumberFormat="1" applyFont="1" applyFill="1" applyBorder="1" applyAlignment="1">
      <alignment horizontal="center"/>
    </xf>
    <xf numFmtId="9" fontId="7" fillId="0" borderId="6" xfId="4" applyNumberFormat="1" applyBorder="1" applyAlignment="1">
      <alignment horizontal="center"/>
    </xf>
    <xf numFmtId="9" fontId="7" fillId="0" borderId="5" xfId="4" applyNumberFormat="1" applyBorder="1" applyAlignment="1">
      <alignment horizontal="center"/>
    </xf>
    <xf numFmtId="3" fontId="7" fillId="0" borderId="14" xfId="4" applyNumberFormat="1" applyBorder="1" applyAlignment="1">
      <alignment horizontal="center"/>
    </xf>
    <xf numFmtId="3" fontId="7" fillId="0" borderId="1" xfId="3" applyNumberFormat="1" applyBorder="1" applyAlignment="1">
      <alignment horizontal="center"/>
    </xf>
    <xf numFmtId="3" fontId="3" fillId="2" borderId="43" xfId="0" applyNumberFormat="1" applyFont="1" applyFill="1" applyBorder="1" applyAlignment="1">
      <alignment horizontal="center"/>
    </xf>
    <xf numFmtId="3" fontId="7" fillId="0" borderId="4" xfId="3" applyNumberFormat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3" fontId="7" fillId="0" borderId="0" xfId="4" applyNumberFormat="1" applyAlignment="1">
      <alignment horizontal="center"/>
    </xf>
    <xf numFmtId="43" fontId="0" fillId="0" borderId="0" xfId="0" applyNumberFormat="1" applyAlignment="1">
      <alignment horizontal="center"/>
    </xf>
    <xf numFmtId="164" fontId="0" fillId="0" borderId="0" xfId="0" applyNumberFormat="1"/>
    <xf numFmtId="165" fontId="0" fillId="0" borderId="0" xfId="1" applyFont="1" applyBorder="1"/>
    <xf numFmtId="165" fontId="2" fillId="0" borderId="0" xfId="1" applyFont="1" applyBorder="1"/>
    <xf numFmtId="166" fontId="28" fillId="0" borderId="0" xfId="1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27" fillId="0" borderId="28" xfId="0" applyFont="1" applyBorder="1" applyAlignment="1">
      <alignment vertical="top" wrapText="1"/>
    </xf>
    <xf numFmtId="0" fontId="27" fillId="0" borderId="17" xfId="0" applyFont="1" applyBorder="1" applyAlignment="1">
      <alignment vertical="top" wrapText="1"/>
    </xf>
    <xf numFmtId="0" fontId="34" fillId="0" borderId="2" xfId="0" applyFont="1" applyBorder="1" applyAlignment="1">
      <alignment horizontal="center" vertical="center" wrapText="1"/>
    </xf>
    <xf numFmtId="3" fontId="27" fillId="0" borderId="5" xfId="0" applyNumberFormat="1" applyFont="1" applyBorder="1" applyAlignment="1">
      <alignment horizontal="right"/>
    </xf>
    <xf numFmtId="3" fontId="27" fillId="0" borderId="33" xfId="0" applyNumberFormat="1" applyFont="1" applyBorder="1" applyAlignment="1">
      <alignment horizontal="right"/>
    </xf>
    <xf numFmtId="3" fontId="3" fillId="2" borderId="40" xfId="0" applyNumberFormat="1" applyFont="1" applyFill="1" applyBorder="1" applyAlignment="1">
      <alignment horizontal="left" vertical="center"/>
    </xf>
    <xf numFmtId="167" fontId="18" fillId="0" borderId="0" xfId="2" applyNumberFormat="1" applyFont="1" applyFill="1" applyBorder="1" applyAlignment="1">
      <alignment horizontal="center" wrapText="1"/>
    </xf>
    <xf numFmtId="3" fontId="3" fillId="2" borderId="14" xfId="0" applyNumberFormat="1" applyFont="1" applyFill="1" applyBorder="1" applyAlignment="1">
      <alignment horizontal="left" vertical="center"/>
    </xf>
    <xf numFmtId="3" fontId="3" fillId="2" borderId="39" xfId="0" applyNumberFormat="1" applyFont="1" applyFill="1" applyBorder="1" applyAlignment="1">
      <alignment horizontal="right" vertical="center"/>
    </xf>
    <xf numFmtId="9" fontId="3" fillId="2" borderId="35" xfId="2" applyFont="1" applyFill="1" applyBorder="1" applyAlignment="1">
      <alignment horizontal="center" vertical="center"/>
    </xf>
    <xf numFmtId="3" fontId="3" fillId="2" borderId="24" xfId="0" applyNumberFormat="1" applyFont="1" applyFill="1" applyBorder="1" applyAlignment="1">
      <alignment horizontal="right" vertical="center"/>
    </xf>
    <xf numFmtId="3" fontId="7" fillId="0" borderId="5" xfId="40" applyNumberFormat="1" applyBorder="1" applyAlignment="1">
      <alignment horizontal="right"/>
    </xf>
    <xf numFmtId="166" fontId="15" fillId="0" borderId="24" xfId="1" applyNumberFormat="1" applyFont="1" applyFill="1" applyBorder="1" applyAlignment="1">
      <alignment horizontal="right"/>
    </xf>
    <xf numFmtId="166" fontId="15" fillId="0" borderId="28" xfId="1" applyNumberFormat="1" applyFont="1" applyFill="1" applyBorder="1" applyAlignment="1">
      <alignment horizontal="right"/>
    </xf>
    <xf numFmtId="0" fontId="19" fillId="0" borderId="44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top"/>
    </xf>
    <xf numFmtId="166" fontId="13" fillId="0" borderId="1" xfId="1" applyNumberFormat="1" applyFont="1" applyFill="1" applyBorder="1" applyAlignment="1">
      <alignment horizontal="right"/>
    </xf>
    <xf numFmtId="9" fontId="24" fillId="0" borderId="18" xfId="2" applyFont="1" applyFill="1" applyBorder="1" applyAlignment="1">
      <alignment horizontal="center" vertical="top" wrapText="1"/>
    </xf>
    <xf numFmtId="166" fontId="11" fillId="2" borderId="17" xfId="1" applyNumberFormat="1" applyFont="1" applyFill="1" applyBorder="1" applyAlignment="1">
      <alignment horizontal="right"/>
    </xf>
    <xf numFmtId="49" fontId="20" fillId="2" borderId="45" xfId="0" applyNumberFormat="1" applyFont="1" applyFill="1" applyBorder="1" applyAlignment="1">
      <alignment horizontal="center" vertical="center" wrapText="1"/>
    </xf>
    <xf numFmtId="49" fontId="19" fillId="2" borderId="46" xfId="0" applyNumberFormat="1" applyFont="1" applyFill="1" applyBorder="1" applyAlignment="1">
      <alignment horizontal="center" vertical="center" wrapText="1"/>
    </xf>
    <xf numFmtId="166" fontId="11" fillId="2" borderId="29" xfId="1" applyNumberFormat="1" applyFont="1" applyFill="1" applyBorder="1" applyAlignment="1">
      <alignment horizontal="right"/>
    </xf>
    <xf numFmtId="166" fontId="13" fillId="0" borderId="26" xfId="1" applyNumberFormat="1" applyFont="1" applyFill="1" applyBorder="1" applyAlignment="1">
      <alignment horizontal="right"/>
    </xf>
    <xf numFmtId="166" fontId="13" fillId="0" borderId="9" xfId="1" applyNumberFormat="1" applyFont="1" applyFill="1" applyBorder="1" applyAlignment="1">
      <alignment horizontal="right"/>
    </xf>
    <xf numFmtId="0" fontId="9" fillId="2" borderId="47" xfId="0" applyFont="1" applyFill="1" applyBorder="1"/>
    <xf numFmtId="3" fontId="9" fillId="2" borderId="48" xfId="0" applyNumberFormat="1" applyFont="1" applyFill="1" applyBorder="1" applyAlignment="1">
      <alignment horizontal="right"/>
    </xf>
    <xf numFmtId="3" fontId="9" fillId="2" borderId="49" xfId="0" applyNumberFormat="1" applyFont="1" applyFill="1" applyBorder="1" applyAlignment="1">
      <alignment horizontal="right"/>
    </xf>
    <xf numFmtId="9" fontId="23" fillId="2" borderId="50" xfId="2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4" fontId="38" fillId="0" borderId="0" xfId="4" applyNumberFormat="1" applyFont="1" applyAlignment="1">
      <alignment horizontal="center"/>
    </xf>
    <xf numFmtId="3" fontId="5" fillId="0" borderId="5" xfId="0" applyNumberFormat="1" applyFont="1" applyBorder="1" applyAlignment="1">
      <alignment horizontal="right"/>
    </xf>
    <xf numFmtId="3" fontId="5" fillId="0" borderId="33" xfId="0" applyNumberFormat="1" applyFont="1" applyBorder="1" applyAlignment="1">
      <alignment horizontal="right"/>
    </xf>
    <xf numFmtId="166" fontId="39" fillId="0" borderId="2" xfId="1" applyNumberFormat="1" applyFont="1" applyFill="1" applyBorder="1" applyAlignment="1">
      <alignment horizontal="center" vertical="center" wrapText="1"/>
    </xf>
    <xf numFmtId="166" fontId="40" fillId="0" borderId="51" xfId="1" applyNumberFormat="1" applyFont="1" applyFill="1" applyBorder="1" applyAlignment="1">
      <alignment horizontal="center" vertical="center" wrapText="1"/>
    </xf>
    <xf numFmtId="3" fontId="3" fillId="2" borderId="40" xfId="0" applyNumberFormat="1" applyFont="1" applyFill="1" applyBorder="1" applyAlignment="1">
      <alignment horizontal="center" vertical="center"/>
    </xf>
    <xf numFmtId="3" fontId="5" fillId="0" borderId="27" xfId="0" applyNumberFormat="1" applyFont="1" applyBorder="1" applyAlignment="1">
      <alignment horizontal="center"/>
    </xf>
    <xf numFmtId="3" fontId="5" fillId="0" borderId="37" xfId="0" applyNumberFormat="1" applyFont="1" applyBorder="1" applyAlignment="1">
      <alignment horizontal="center"/>
    </xf>
    <xf numFmtId="49" fontId="28" fillId="0" borderId="51" xfId="0" applyNumberFormat="1" applyFont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 wrapText="1"/>
    </xf>
    <xf numFmtId="49" fontId="41" fillId="0" borderId="3" xfId="0" applyNumberFormat="1" applyFont="1" applyBorder="1" applyAlignment="1">
      <alignment horizontal="center" vertical="center" wrapText="1"/>
    </xf>
    <xf numFmtId="9" fontId="3" fillId="2" borderId="2" xfId="2" applyFont="1" applyFill="1" applyBorder="1" applyAlignment="1">
      <alignment horizontal="center"/>
    </xf>
    <xf numFmtId="9" fontId="41" fillId="0" borderId="6" xfId="2" applyFont="1" applyFill="1" applyBorder="1" applyAlignment="1">
      <alignment horizontal="center"/>
    </xf>
    <xf numFmtId="9" fontId="41" fillId="0" borderId="5" xfId="2" applyFont="1" applyFill="1" applyBorder="1" applyAlignment="1">
      <alignment horizontal="center"/>
    </xf>
    <xf numFmtId="9" fontId="4" fillId="2" borderId="40" xfId="2" applyFont="1" applyFill="1" applyBorder="1" applyAlignment="1">
      <alignment horizontal="center"/>
    </xf>
    <xf numFmtId="3" fontId="7" fillId="0" borderId="14" xfId="4" applyNumberFormat="1" applyBorder="1" applyAlignment="1">
      <alignment horizontal="right"/>
    </xf>
    <xf numFmtId="9" fontId="41" fillId="0" borderId="14" xfId="2" applyFont="1" applyFill="1" applyBorder="1" applyAlignment="1">
      <alignment horizontal="center"/>
    </xf>
    <xf numFmtId="3" fontId="7" fillId="0" borderId="1" xfId="3" applyNumberFormat="1" applyBorder="1" applyAlignment="1">
      <alignment horizontal="right"/>
    </xf>
    <xf numFmtId="3" fontId="3" fillId="2" borderId="43" xfId="0" applyNumberFormat="1" applyFont="1" applyFill="1" applyBorder="1"/>
    <xf numFmtId="9" fontId="3" fillId="2" borderId="43" xfId="2" applyFont="1" applyFill="1" applyBorder="1" applyAlignment="1">
      <alignment horizontal="center"/>
    </xf>
    <xf numFmtId="9" fontId="41" fillId="0" borderId="28" xfId="2" applyFont="1" applyFill="1" applyBorder="1" applyAlignment="1">
      <alignment horizontal="center"/>
    </xf>
    <xf numFmtId="9" fontId="3" fillId="2" borderId="10" xfId="2" applyFont="1" applyFill="1" applyBorder="1" applyAlignment="1">
      <alignment horizontal="center"/>
    </xf>
    <xf numFmtId="9" fontId="7" fillId="0" borderId="0" xfId="2" applyFont="1" applyFill="1" applyAlignment="1">
      <alignment horizontal="right"/>
    </xf>
    <xf numFmtId="9" fontId="7" fillId="0" borderId="0" xfId="2" applyFont="1" applyFill="1" applyAlignment="1">
      <alignment horizontal="center"/>
    </xf>
    <xf numFmtId="4" fontId="22" fillId="0" borderId="0" xfId="0" applyNumberFormat="1" applyFont="1" applyAlignment="1">
      <alignment horizontal="center"/>
    </xf>
    <xf numFmtId="166" fontId="40" fillId="0" borderId="0" xfId="1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165" fontId="0" fillId="0" borderId="0" xfId="1" applyFont="1" applyFill="1"/>
    <xf numFmtId="165" fontId="0" fillId="0" borderId="0" xfId="1" applyFont="1" applyFill="1" applyAlignment="1">
      <alignment horizontal="center"/>
    </xf>
    <xf numFmtId="165" fontId="0" fillId="0" borderId="0" xfId="0" applyNumberFormat="1" applyAlignment="1">
      <alignment horizontal="center"/>
    </xf>
    <xf numFmtId="0" fontId="0" fillId="3" borderId="0" xfId="0" applyFill="1"/>
    <xf numFmtId="0" fontId="5" fillId="0" borderId="52" xfId="0" applyFont="1" applyBorder="1" applyAlignment="1">
      <alignment vertical="justify" wrapText="1"/>
    </xf>
    <xf numFmtId="3" fontId="7" fillId="0" borderId="4" xfId="4" applyNumberFormat="1" applyBorder="1" applyAlignment="1">
      <alignment horizontal="right"/>
    </xf>
    <xf numFmtId="3" fontId="7" fillId="0" borderId="53" xfId="40" applyNumberFormat="1" applyBorder="1" applyAlignment="1">
      <alignment horizontal="right"/>
    </xf>
    <xf numFmtId="9" fontId="7" fillId="0" borderId="4" xfId="4" applyNumberFormat="1" applyBorder="1" applyAlignment="1">
      <alignment horizontal="center"/>
    </xf>
    <xf numFmtId="3" fontId="7" fillId="0" borderId="40" xfId="40" applyNumberFormat="1" applyBorder="1" applyAlignment="1">
      <alignment horizontal="right"/>
    </xf>
    <xf numFmtId="9" fontId="41" fillId="0" borderId="4" xfId="2" applyFont="1" applyFill="1" applyBorder="1" applyAlignment="1">
      <alignment horizontal="center"/>
    </xf>
    <xf numFmtId="3" fontId="7" fillId="0" borderId="6" xfId="40" applyNumberForma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3" fontId="8" fillId="0" borderId="7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1">
    <cellStyle name="Millares" xfId="1" builtinId="3"/>
    <cellStyle name="Millares [0]" xfId="25" builtinId="6"/>
    <cellStyle name="Millares [0] 2" xfId="9" xr:uid="{00000000-0005-0000-0000-000002000000}"/>
    <cellStyle name="Millares [0] 2 2" xfId="16" xr:uid="{00000000-0005-0000-0000-000003000000}"/>
    <cellStyle name="Millares [0] 3" xfId="15" xr:uid="{00000000-0005-0000-0000-000004000000}"/>
    <cellStyle name="Millares [0] 3 2" xfId="20" xr:uid="{00000000-0005-0000-0000-000005000000}"/>
    <cellStyle name="Millares 2" xfId="35" xr:uid="{3DCBF1CD-AD13-4BAA-84F8-A3BE1229E3A7}"/>
    <cellStyle name="Normal" xfId="0" builtinId="0"/>
    <cellStyle name="Normal 10" xfId="26" xr:uid="{00000000-0005-0000-0000-000007000000}"/>
    <cellStyle name="Normal 10 2" xfId="40" xr:uid="{FE7DDB2B-45BD-42F9-9D7B-987FBCAC17E7}"/>
    <cellStyle name="Normal 10 3" xfId="33" xr:uid="{4963DD22-4313-4A0C-A688-54D63340CA2A}"/>
    <cellStyle name="Normal 11" xfId="29" xr:uid="{3E5A549B-1802-4465-A348-A697B98C1174}"/>
    <cellStyle name="Normal 12" xfId="28" xr:uid="{1BBA48BF-7386-4212-910B-E60EA26AC929}"/>
    <cellStyle name="Normal 13" xfId="32" xr:uid="{AEBF57BB-B745-4A65-AC07-93FDCC66ED0E}"/>
    <cellStyle name="Normal 13 2" xfId="42" xr:uid="{16970026-E300-4F3B-9490-84DE959C6100}"/>
    <cellStyle name="Normal 14" xfId="46" xr:uid="{E11D00E8-111E-4BFB-91BC-95E5C2DFB253}"/>
    <cellStyle name="Normal 14 2" xfId="48" xr:uid="{C3D94D55-E30B-4B3D-BE1C-6DF8AEB95784}"/>
    <cellStyle name="Normal 15" xfId="50" xr:uid="{6E79D359-083B-4C2B-8414-98039E82164E}"/>
    <cellStyle name="Normal 2" xfId="4" xr:uid="{00000000-0005-0000-0000-000008000000}"/>
    <cellStyle name="Normal 2 2" xfId="8" xr:uid="{00000000-0005-0000-0000-000009000000}"/>
    <cellStyle name="Normal 2 2 2" xfId="38" xr:uid="{4CB3B19D-30F3-43A4-8A1E-6C70B194AAC8}"/>
    <cellStyle name="Normal 3" xfId="5" xr:uid="{00000000-0005-0000-0000-00000A000000}"/>
    <cellStyle name="Normal 4" xfId="3" xr:uid="{00000000-0005-0000-0000-00000B000000}"/>
    <cellStyle name="Normal 5" xfId="6" xr:uid="{00000000-0005-0000-0000-00000C000000}"/>
    <cellStyle name="Normal 5 2" xfId="19" xr:uid="{00000000-0005-0000-0000-00000D000000}"/>
    <cellStyle name="Normal 6" xfId="7" xr:uid="{00000000-0005-0000-0000-00000E000000}"/>
    <cellStyle name="Normal 6 2" xfId="17" xr:uid="{00000000-0005-0000-0000-00000F000000}"/>
    <cellStyle name="Normal 7" xfId="13" xr:uid="{00000000-0005-0000-0000-000010000000}"/>
    <cellStyle name="Normal 7 2" xfId="31" xr:uid="{0588B76D-8FC3-48EA-AED2-911044F04D57}"/>
    <cellStyle name="Normal 8" xfId="21" xr:uid="{00000000-0005-0000-0000-000011000000}"/>
    <cellStyle name="Normal 8 2" xfId="30" xr:uid="{044463AE-E0D0-466A-B11A-54F5EC6FE237}"/>
    <cellStyle name="Normal 9" xfId="24" xr:uid="{00000000-0005-0000-0000-000012000000}"/>
    <cellStyle name="Normal 9 2" xfId="41" xr:uid="{D969AE8A-75A4-4652-BD01-8B8320FB8E8A}"/>
    <cellStyle name="Normal 9 3" xfId="37" xr:uid="{631A1542-6C52-43E4-9CF5-B3E47B07B81B}"/>
    <cellStyle name="Porcentaje" xfId="2" builtinId="5"/>
    <cellStyle name="Porcentaje 10" xfId="27" xr:uid="{4EC70C33-C4E1-4BC7-8E29-A625781A824D}"/>
    <cellStyle name="Porcentaje 11" xfId="44" xr:uid="{55547E21-E6CC-40D6-BE5C-294543455D85}"/>
    <cellStyle name="Porcentaje 12" xfId="49" xr:uid="{875F9BC2-94F3-4C60-93C9-0892E9BE23E0}"/>
    <cellStyle name="Porcentaje 13" xfId="47" xr:uid="{E0D78F53-600E-43CF-94DB-5BD5A2EF9063}"/>
    <cellStyle name="Porcentaje 2" xfId="10" xr:uid="{00000000-0005-0000-0000-000014000000}"/>
    <cellStyle name="Porcentaje 2 2" xfId="12" xr:uid="{00000000-0005-0000-0000-000015000000}"/>
    <cellStyle name="Porcentaje 3" xfId="11" xr:uid="{00000000-0005-0000-0000-000016000000}"/>
    <cellStyle name="Porcentaje 3 2" xfId="39" xr:uid="{4E0C5C60-3BF4-42F9-B071-6DA69E074A1D}"/>
    <cellStyle name="Porcentaje 4" xfId="14" xr:uid="{00000000-0005-0000-0000-000017000000}"/>
    <cellStyle name="Porcentaje 4 2" xfId="18" xr:uid="{00000000-0005-0000-0000-000018000000}"/>
    <cellStyle name="Porcentaje 5" xfId="22" xr:uid="{00000000-0005-0000-0000-000019000000}"/>
    <cellStyle name="Porcentaje 5 2" xfId="23" xr:uid="{00000000-0005-0000-0000-00001A000000}"/>
    <cellStyle name="Porcentaje 6" xfId="45" xr:uid="{07C9DF02-42B6-4279-B7D9-785D84ECAEBD}"/>
    <cellStyle name="Porcentaje 7" xfId="36" xr:uid="{9A298A85-CC99-4756-80F0-E0F6E95E6EBC}"/>
    <cellStyle name="Porcentaje 8" xfId="43" xr:uid="{BEF9AE88-E49E-473F-A074-6DC2D6BB2411}"/>
    <cellStyle name="Porcentaje 9" xfId="34" xr:uid="{757DA016-C094-4B71-83D9-F79FF1F08D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0</xdr:row>
      <xdr:rowOff>28575</xdr:rowOff>
    </xdr:from>
    <xdr:to>
      <xdr:col>5</xdr:col>
      <xdr:colOff>914400</xdr:colOff>
      <xdr:row>3</xdr:row>
      <xdr:rowOff>21420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28575"/>
          <a:ext cx="6057900" cy="9643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3104357</xdr:colOff>
      <xdr:row>0</xdr:row>
      <xdr:rowOff>11906</xdr:rowOff>
    </xdr:from>
    <xdr:to>
      <xdr:col>6</xdr:col>
      <xdr:colOff>260812</xdr:colOff>
      <xdr:row>3</xdr:row>
      <xdr:rowOff>89332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4357" y="11906"/>
          <a:ext cx="6062330" cy="958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249977111117893"/>
  </sheetPr>
  <dimension ref="A2:H36"/>
  <sheetViews>
    <sheetView showGridLines="0" topLeftCell="B1" workbookViewId="0">
      <selection activeCell="C7" sqref="C7"/>
    </sheetView>
  </sheetViews>
  <sheetFormatPr baseColWidth="10" defaultRowHeight="15" x14ac:dyDescent="0.25"/>
  <cols>
    <col min="1" max="1" width="5" customWidth="1"/>
    <col min="2" max="2" width="57.7109375" customWidth="1"/>
    <col min="3" max="3" width="17.5703125" customWidth="1"/>
    <col min="4" max="4" width="17.85546875" customWidth="1"/>
    <col min="5" max="5" width="12.28515625" customWidth="1"/>
    <col min="6" max="6" width="14.140625" bestFit="1" customWidth="1"/>
    <col min="7" max="7" width="17.85546875" bestFit="1" customWidth="1"/>
  </cols>
  <sheetData>
    <row r="2" spans="1:8" ht="30.75" customHeight="1" x14ac:dyDescent="0.25"/>
    <row r="3" spans="1:8" ht="30.75" customHeight="1" x14ac:dyDescent="0.25"/>
    <row r="4" spans="1:8" ht="18" customHeight="1" x14ac:dyDescent="0.25">
      <c r="A4" s="179" t="s">
        <v>53</v>
      </c>
      <c r="B4" s="179"/>
      <c r="C4" s="179"/>
      <c r="D4" s="179"/>
      <c r="E4" s="179"/>
    </row>
    <row r="5" spans="1:8" ht="16.5" thickBot="1" x14ac:dyDescent="0.3">
      <c r="A5" s="34"/>
      <c r="B5" s="34"/>
      <c r="C5" s="34"/>
      <c r="D5" s="34"/>
      <c r="E5" s="34"/>
    </row>
    <row r="6" spans="1:8" ht="18.75" thickBot="1" x14ac:dyDescent="0.3">
      <c r="B6" s="20"/>
      <c r="C6" s="180" t="s">
        <v>61</v>
      </c>
      <c r="D6" s="181"/>
      <c r="E6" s="182"/>
      <c r="F6" s="1"/>
      <c r="G6" s="1"/>
      <c r="H6" s="1"/>
    </row>
    <row r="7" spans="1:8" ht="53.25" customHeight="1" thickBot="1" x14ac:dyDescent="0.3">
      <c r="A7" s="6"/>
      <c r="B7" s="90" t="s">
        <v>6</v>
      </c>
      <c r="C7" s="70" t="s">
        <v>10</v>
      </c>
      <c r="D7" s="41" t="s">
        <v>34</v>
      </c>
      <c r="E7" s="71" t="s">
        <v>9</v>
      </c>
      <c r="F7" s="81"/>
      <c r="G7" s="82"/>
      <c r="H7" s="1"/>
    </row>
    <row r="8" spans="1:8" ht="25.5" customHeight="1" thickTop="1" thickBot="1" x14ac:dyDescent="0.3">
      <c r="A8" s="6"/>
      <c r="B8" s="21" t="s">
        <v>4</v>
      </c>
      <c r="C8" s="12" t="s">
        <v>18</v>
      </c>
      <c r="D8" s="132" t="s">
        <v>19</v>
      </c>
      <c r="E8" s="131" t="s">
        <v>20</v>
      </c>
      <c r="F8" s="83"/>
      <c r="G8" s="1"/>
      <c r="H8" s="1"/>
    </row>
    <row r="9" spans="1:8" ht="13.5" customHeight="1" thickTop="1" x14ac:dyDescent="0.25">
      <c r="A9" s="6"/>
      <c r="B9" s="22"/>
      <c r="C9" s="9"/>
      <c r="D9" s="126"/>
      <c r="E9" s="76"/>
      <c r="F9" s="1"/>
      <c r="G9" s="1"/>
      <c r="H9" s="1"/>
    </row>
    <row r="10" spans="1:8" ht="16.5" x14ac:dyDescent="0.25">
      <c r="A10" s="6"/>
      <c r="B10" s="23" t="s">
        <v>8</v>
      </c>
      <c r="C10" s="9"/>
      <c r="D10" s="5"/>
      <c r="E10" s="36"/>
      <c r="F10" s="1"/>
      <c r="G10" s="1"/>
      <c r="H10" s="1"/>
    </row>
    <row r="11" spans="1:8" ht="17.25" customHeight="1" x14ac:dyDescent="0.25">
      <c r="A11" s="4"/>
      <c r="B11" s="15" t="s">
        <v>31</v>
      </c>
      <c r="C11" s="125">
        <v>12603050</v>
      </c>
      <c r="D11" s="124">
        <v>38852756</v>
      </c>
      <c r="E11" s="37">
        <f>D11/C11</f>
        <v>3.0828058287478033</v>
      </c>
      <c r="F11" s="1"/>
      <c r="G11" s="1"/>
      <c r="H11" s="1"/>
    </row>
    <row r="12" spans="1:8" ht="17.25" customHeight="1" x14ac:dyDescent="0.25">
      <c r="A12" s="4"/>
      <c r="B12" s="15" t="s">
        <v>7</v>
      </c>
      <c r="C12" s="125">
        <v>51037676</v>
      </c>
      <c r="D12" s="124">
        <v>23940178</v>
      </c>
      <c r="E12" s="37">
        <f t="shared" ref="E12" si="0">D12/C12</f>
        <v>0.46906873267505361</v>
      </c>
      <c r="F12" s="1"/>
      <c r="G12" s="84"/>
      <c r="H12" s="1"/>
    </row>
    <row r="13" spans="1:8" ht="18.75" customHeight="1" x14ac:dyDescent="0.25">
      <c r="A13" s="4"/>
      <c r="B13" s="24" t="s">
        <v>49</v>
      </c>
      <c r="C13" s="125">
        <v>0</v>
      </c>
      <c r="D13" s="124">
        <v>623566</v>
      </c>
      <c r="E13" s="38" t="s">
        <v>47</v>
      </c>
      <c r="F13" s="85"/>
      <c r="G13" s="1"/>
      <c r="H13" s="1"/>
    </row>
    <row r="14" spans="1:8" ht="17.25" thickBot="1" x14ac:dyDescent="0.3">
      <c r="B14" s="25" t="s">
        <v>13</v>
      </c>
      <c r="C14" s="130">
        <f>SUM(C11:C13)</f>
        <v>63640726</v>
      </c>
      <c r="D14" s="133">
        <f>SUM(D11:D13)</f>
        <v>63416500</v>
      </c>
      <c r="E14" s="39">
        <f>+D14/C14</f>
        <v>0.99647669009935558</v>
      </c>
      <c r="F14" s="1"/>
      <c r="G14" s="1"/>
      <c r="H14" s="1"/>
    </row>
    <row r="15" spans="1:8" ht="14.25" customHeight="1" x14ac:dyDescent="0.25">
      <c r="B15" s="26"/>
      <c r="C15" s="10"/>
      <c r="D15" s="13"/>
      <c r="E15" s="40"/>
      <c r="F15" s="1"/>
      <c r="G15" s="1"/>
      <c r="H15" s="1"/>
    </row>
    <row r="16" spans="1:8" ht="10.5" customHeight="1" x14ac:dyDescent="0.25">
      <c r="B16" s="26"/>
      <c r="C16" s="10"/>
      <c r="D16" s="14"/>
      <c r="E16" s="40"/>
      <c r="F16" s="1"/>
      <c r="G16" s="1"/>
      <c r="H16" s="1"/>
    </row>
    <row r="17" spans="1:8" ht="17.25" thickBot="1" x14ac:dyDescent="0.3">
      <c r="B17" s="25" t="s">
        <v>14</v>
      </c>
      <c r="C17" s="17">
        <f>C18+C19</f>
        <v>34281780</v>
      </c>
      <c r="D17" s="35">
        <f>D18+D19</f>
        <v>34310713</v>
      </c>
      <c r="E17" s="39">
        <f>+D17/C17</f>
        <v>1.0008439760129142</v>
      </c>
      <c r="F17" s="85"/>
      <c r="G17" s="1"/>
      <c r="H17" s="1"/>
    </row>
    <row r="18" spans="1:8" ht="16.5" x14ac:dyDescent="0.25">
      <c r="B18" s="27" t="s">
        <v>51</v>
      </c>
      <c r="C18" s="60">
        <v>34281780</v>
      </c>
      <c r="D18" s="134">
        <f>+C18</f>
        <v>34281780</v>
      </c>
      <c r="E18" s="61">
        <f t="shared" ref="E18" si="1">D18/C18</f>
        <v>1</v>
      </c>
      <c r="F18" s="86"/>
      <c r="G18" s="1"/>
      <c r="H18" s="1"/>
    </row>
    <row r="19" spans="1:8" ht="16.5" x14ac:dyDescent="0.25">
      <c r="B19" s="127" t="s">
        <v>52</v>
      </c>
      <c r="C19" s="128">
        <v>0</v>
      </c>
      <c r="D19" s="135">
        <v>28933</v>
      </c>
      <c r="E19" s="129"/>
      <c r="F19" s="86"/>
      <c r="G19" s="1"/>
      <c r="H19" s="1"/>
    </row>
    <row r="20" spans="1:8" ht="18.75" thickBot="1" x14ac:dyDescent="0.3">
      <c r="B20" s="136" t="s">
        <v>12</v>
      </c>
      <c r="C20" s="137">
        <f>+C17+C14</f>
        <v>97922506</v>
      </c>
      <c r="D20" s="138">
        <f>+D17+D14</f>
        <v>97727213</v>
      </c>
      <c r="E20" s="139">
        <f>+D20/C20</f>
        <v>0.99800563723318114</v>
      </c>
      <c r="F20" s="85"/>
      <c r="G20" s="1"/>
      <c r="H20" s="1"/>
    </row>
    <row r="21" spans="1:8" ht="15.75" thickTop="1" x14ac:dyDescent="0.25">
      <c r="C21" s="3"/>
      <c r="D21" s="1"/>
    </row>
    <row r="22" spans="1:8" ht="15.75" x14ac:dyDescent="0.25">
      <c r="A22" s="7"/>
      <c r="B22" s="19"/>
      <c r="C22" s="1"/>
      <c r="D22" s="1"/>
    </row>
    <row r="23" spans="1:8" ht="18.75" customHeight="1" thickBot="1" x14ac:dyDescent="0.3">
      <c r="A23" s="7"/>
      <c r="B23" s="19" t="s">
        <v>0</v>
      </c>
      <c r="C23" s="28"/>
      <c r="D23" s="28"/>
      <c r="E23" s="29"/>
    </row>
    <row r="24" spans="1:8" ht="30" x14ac:dyDescent="0.25">
      <c r="B24" s="75" t="s">
        <v>48</v>
      </c>
      <c r="C24" s="72" t="s">
        <v>40</v>
      </c>
      <c r="D24" s="73" t="s">
        <v>62</v>
      </c>
      <c r="E24" s="74" t="s">
        <v>17</v>
      </c>
    </row>
    <row r="25" spans="1:8" ht="15.75" x14ac:dyDescent="0.25">
      <c r="B25" s="119" t="s">
        <v>27</v>
      </c>
      <c r="C25" s="120">
        <f>SUM(C26:C30)</f>
        <v>2253246</v>
      </c>
      <c r="D25" s="122">
        <f>SUM(D26:D30)</f>
        <v>42918</v>
      </c>
      <c r="E25" s="121">
        <f>+D25/C25</f>
        <v>1.9047187923555618E-2</v>
      </c>
    </row>
    <row r="26" spans="1:8" ht="21" customHeight="1" x14ac:dyDescent="0.25">
      <c r="B26" s="89" t="s">
        <v>26</v>
      </c>
      <c r="C26" s="63">
        <v>5850</v>
      </c>
      <c r="D26" s="62">
        <v>0</v>
      </c>
      <c r="E26" s="64">
        <v>0</v>
      </c>
    </row>
    <row r="27" spans="1:8" x14ac:dyDescent="0.25">
      <c r="B27" s="88" t="s">
        <v>24</v>
      </c>
      <c r="C27" s="63">
        <v>1197771</v>
      </c>
      <c r="D27" s="62">
        <v>0</v>
      </c>
      <c r="E27" s="65">
        <f>+D27/C27</f>
        <v>0</v>
      </c>
      <c r="G27" s="92"/>
    </row>
    <row r="28" spans="1:8" ht="16.5" customHeight="1" x14ac:dyDescent="0.25">
      <c r="B28" s="88" t="s">
        <v>25</v>
      </c>
      <c r="C28" s="63">
        <v>161375</v>
      </c>
      <c r="D28" s="62">
        <v>0</v>
      </c>
      <c r="E28" s="65">
        <f t="shared" ref="E28:E30" si="2">+D28/C28</f>
        <v>0</v>
      </c>
      <c r="G28" s="92"/>
    </row>
    <row r="29" spans="1:8" ht="15.75" customHeight="1" x14ac:dyDescent="0.25">
      <c r="B29" s="88" t="s">
        <v>28</v>
      </c>
      <c r="C29" s="63">
        <v>705433</v>
      </c>
      <c r="D29" s="62">
        <v>22254</v>
      </c>
      <c r="E29" s="65">
        <f t="shared" si="2"/>
        <v>3.1546582028342873E-2</v>
      </c>
      <c r="G29" s="118"/>
    </row>
    <row r="30" spans="1:8" ht="15.75" customHeight="1" thickBot="1" x14ac:dyDescent="0.3">
      <c r="B30" s="94" t="s">
        <v>29</v>
      </c>
      <c r="C30" s="95">
        <v>182817</v>
      </c>
      <c r="D30" s="67">
        <v>20664</v>
      </c>
      <c r="E30" s="66">
        <f t="shared" si="2"/>
        <v>0.11303106385073598</v>
      </c>
      <c r="G30" s="92"/>
    </row>
    <row r="31" spans="1:8" x14ac:dyDescent="0.25">
      <c r="C31" s="30"/>
      <c r="D31" s="68"/>
      <c r="G31" s="92"/>
    </row>
    <row r="32" spans="1:8" x14ac:dyDescent="0.25">
      <c r="C32" s="1"/>
      <c r="D32" s="30"/>
    </row>
    <row r="33" spans="3:3" x14ac:dyDescent="0.25">
      <c r="C33" s="1"/>
    </row>
    <row r="34" spans="3:3" x14ac:dyDescent="0.25">
      <c r="C34" s="1"/>
    </row>
    <row r="36" spans="3:3" x14ac:dyDescent="0.25">
      <c r="C36" s="1"/>
    </row>
  </sheetData>
  <mergeCells count="2">
    <mergeCell ref="A4:E4"/>
    <mergeCell ref="C6:E6"/>
  </mergeCells>
  <printOptions horizontalCentered="1" verticalCentered="1"/>
  <pageMargins left="0.70866141732283472" right="0.70866141732283472" top="0.43307086614173229" bottom="0.15748031496062992" header="0.19685039370078741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249977111117893"/>
  </sheetPr>
  <dimension ref="A1:N145"/>
  <sheetViews>
    <sheetView showGridLines="0" tabSelected="1" zoomScale="80" zoomScaleNormal="80" workbookViewId="0">
      <selection activeCell="H6" sqref="H6"/>
    </sheetView>
  </sheetViews>
  <sheetFormatPr baseColWidth="10" defaultRowHeight="15" x14ac:dyDescent="0.25"/>
  <cols>
    <col min="1" max="1" width="59.85546875" customWidth="1"/>
    <col min="2" max="2" width="18.28515625" customWidth="1"/>
    <col min="3" max="3" width="14" customWidth="1"/>
    <col min="4" max="4" width="14.140625" style="96" customWidth="1"/>
    <col min="5" max="5" width="14.7109375" customWidth="1"/>
    <col min="6" max="6" width="12.85546875" style="171" customWidth="1"/>
    <col min="7" max="7" width="14.5703125" bestFit="1" customWidth="1"/>
    <col min="8" max="8" width="26.42578125" customWidth="1"/>
    <col min="11" max="11" width="17.5703125" customWidth="1"/>
    <col min="14" max="14" width="15" bestFit="1" customWidth="1"/>
  </cols>
  <sheetData>
    <row r="1" spans="1:13" ht="39.75" customHeight="1" x14ac:dyDescent="0.25">
      <c r="F1"/>
    </row>
    <row r="2" spans="1:13" x14ac:dyDescent="0.25">
      <c r="F2"/>
    </row>
    <row r="3" spans="1:13" x14ac:dyDescent="0.25">
      <c r="F3"/>
    </row>
    <row r="4" spans="1:13" ht="18" x14ac:dyDescent="0.25">
      <c r="A4" s="183" t="s">
        <v>33</v>
      </c>
      <c r="B4" s="183"/>
      <c r="C4" s="183"/>
      <c r="D4" s="183"/>
      <c r="E4" s="183"/>
      <c r="F4" s="183"/>
    </row>
    <row r="5" spans="1:13" ht="31.5" customHeight="1" thickBot="1" x14ac:dyDescent="0.3">
      <c r="A5" s="183" t="s">
        <v>63</v>
      </c>
      <c r="B5" s="183"/>
      <c r="C5" s="183"/>
      <c r="D5" s="183"/>
      <c r="E5" s="183"/>
      <c r="F5" s="183"/>
      <c r="G5" s="79"/>
      <c r="H5" s="79"/>
      <c r="I5" s="79"/>
      <c r="J5" s="79"/>
    </row>
    <row r="6" spans="1:13" ht="15" customHeight="1" x14ac:dyDescent="0.25">
      <c r="A6" s="192" t="s">
        <v>6</v>
      </c>
      <c r="B6" s="194" t="s">
        <v>55</v>
      </c>
      <c r="C6" s="188" t="s">
        <v>64</v>
      </c>
      <c r="D6" s="189"/>
      <c r="E6" s="196" t="s">
        <v>56</v>
      </c>
      <c r="F6" s="198" t="s">
        <v>57</v>
      </c>
    </row>
    <row r="7" spans="1:13" ht="30" customHeight="1" thickBot="1" x14ac:dyDescent="0.3">
      <c r="A7" s="193"/>
      <c r="B7" s="195"/>
      <c r="C7" s="190"/>
      <c r="D7" s="191"/>
      <c r="E7" s="197"/>
      <c r="F7" s="199"/>
      <c r="H7" s="107"/>
    </row>
    <row r="8" spans="1:13" ht="15.75" customHeight="1" thickBot="1" x14ac:dyDescent="0.3">
      <c r="A8" s="43"/>
      <c r="B8" s="33" t="s">
        <v>5</v>
      </c>
      <c r="C8" s="55" t="s">
        <v>38</v>
      </c>
      <c r="D8" s="55" t="s">
        <v>39</v>
      </c>
      <c r="E8" s="149" t="s">
        <v>58</v>
      </c>
      <c r="F8" s="150" t="s">
        <v>59</v>
      </c>
      <c r="G8" s="184"/>
      <c r="H8" s="186"/>
    </row>
    <row r="9" spans="1:13" ht="16.5" thickBot="1" x14ac:dyDescent="0.3">
      <c r="A9" s="44" t="s">
        <v>4</v>
      </c>
      <c r="B9" s="42"/>
      <c r="C9" s="56"/>
      <c r="D9" s="56"/>
      <c r="E9" s="56"/>
      <c r="F9" s="151"/>
      <c r="G9" s="185"/>
      <c r="H9" s="187"/>
    </row>
    <row r="10" spans="1:13" ht="16.5" thickBot="1" x14ac:dyDescent="0.3">
      <c r="A10" s="45" t="s">
        <v>3</v>
      </c>
      <c r="B10" s="2">
        <f>SUM(B11:B17)</f>
        <v>61790736</v>
      </c>
      <c r="C10" s="2">
        <f>SUM(C11:C17)</f>
        <v>38812896.256999999</v>
      </c>
      <c r="D10" s="97">
        <f>C10/B10</f>
        <v>0.62813455170690957</v>
      </c>
      <c r="E10" s="2">
        <f>SUM(E11:E17)</f>
        <v>32188317.984000001</v>
      </c>
      <c r="F10" s="152">
        <f>+E10/B10</f>
        <v>0.52092465744379546</v>
      </c>
      <c r="G10" s="87"/>
      <c r="H10" s="87"/>
      <c r="I10" s="108"/>
      <c r="J10" s="108"/>
      <c r="K10" s="108"/>
      <c r="L10" s="108"/>
      <c r="M10" s="108"/>
    </row>
    <row r="11" spans="1:13" x14ac:dyDescent="0.25">
      <c r="A11" s="46" t="s">
        <v>2</v>
      </c>
      <c r="B11" s="53">
        <v>10669704</v>
      </c>
      <c r="C11" s="53">
        <v>4875126.5580000002</v>
      </c>
      <c r="D11" s="98">
        <f>+C11/B11</f>
        <v>0.45691300883323477</v>
      </c>
      <c r="E11" s="178">
        <v>4875126.5580000002</v>
      </c>
      <c r="F11" s="153">
        <f>+E11/B11</f>
        <v>0.45691300883323477</v>
      </c>
      <c r="G11" s="87"/>
      <c r="H11" s="87"/>
      <c r="I11" s="108"/>
      <c r="J11" s="108"/>
      <c r="K11" s="108"/>
      <c r="L11" s="108"/>
      <c r="M11" s="108"/>
    </row>
    <row r="12" spans="1:13" x14ac:dyDescent="0.25">
      <c r="A12" s="47" t="s">
        <v>35</v>
      </c>
      <c r="B12" s="123">
        <v>11629432</v>
      </c>
      <c r="C12" s="123">
        <v>6655154.1040000003</v>
      </c>
      <c r="D12" s="99">
        <f t="shared" ref="D12:D17" si="0">+C12/B12</f>
        <v>0.57226819882518776</v>
      </c>
      <c r="E12" s="123">
        <v>2409069.8309999998</v>
      </c>
      <c r="F12" s="154">
        <f>+E12/B12</f>
        <v>0.20715283695712738</v>
      </c>
      <c r="G12" s="87"/>
      <c r="H12" s="87"/>
      <c r="I12" s="108"/>
      <c r="J12" s="108"/>
      <c r="K12" s="108"/>
      <c r="L12" s="108"/>
      <c r="M12" s="108"/>
    </row>
    <row r="13" spans="1:13" x14ac:dyDescent="0.25">
      <c r="A13" s="47" t="s">
        <v>37</v>
      </c>
      <c r="B13" s="54">
        <v>495977</v>
      </c>
      <c r="C13" s="54">
        <v>15758.145</v>
      </c>
      <c r="D13" s="99">
        <f t="shared" si="0"/>
        <v>3.1771926924030754E-2</v>
      </c>
      <c r="E13" s="123">
        <v>15758.145</v>
      </c>
      <c r="F13" s="154">
        <f>+E13/B13</f>
        <v>3.1771926924030754E-2</v>
      </c>
      <c r="G13" s="87"/>
      <c r="H13" s="87"/>
      <c r="I13" s="108"/>
      <c r="J13" s="108"/>
      <c r="K13" s="108"/>
      <c r="L13" s="108"/>
      <c r="M13" s="108"/>
    </row>
    <row r="14" spans="1:13" ht="15.75" customHeight="1" x14ac:dyDescent="0.25">
      <c r="A14" s="48" t="s">
        <v>1</v>
      </c>
      <c r="B14" s="54">
        <f>38145020-486547-B15</f>
        <v>27961039</v>
      </c>
      <c r="C14" s="54">
        <f>26846706-5292102</f>
        <v>21554604</v>
      </c>
      <c r="D14" s="99">
        <f>+C14/B14</f>
        <v>0.77087993761605211</v>
      </c>
      <c r="E14" s="123">
        <f>24520831-5292102</f>
        <v>19228729</v>
      </c>
      <c r="F14" s="154">
        <f t="shared" ref="F14:F22" si="1">+E14/B14</f>
        <v>0.68769722756010609</v>
      </c>
      <c r="G14" s="87"/>
      <c r="H14" s="87"/>
      <c r="I14" s="92"/>
      <c r="J14" s="92"/>
      <c r="K14" s="92"/>
      <c r="L14" s="92"/>
      <c r="M14" s="92"/>
    </row>
    <row r="15" spans="1:13" ht="15.75" customHeight="1" x14ac:dyDescent="0.25">
      <c r="A15" s="48" t="s">
        <v>44</v>
      </c>
      <c r="B15" s="54">
        <v>9697434</v>
      </c>
      <c r="C15" s="54">
        <v>5292102</v>
      </c>
      <c r="D15" s="99">
        <f t="shared" si="0"/>
        <v>0.54572188890380691</v>
      </c>
      <c r="E15" s="54">
        <v>5292102</v>
      </c>
      <c r="F15" s="154">
        <f t="shared" si="1"/>
        <v>0.54572188890380691</v>
      </c>
      <c r="G15" s="87"/>
      <c r="H15" s="87"/>
      <c r="I15" s="108"/>
      <c r="J15" s="108"/>
      <c r="K15" s="108"/>
      <c r="L15" s="108"/>
      <c r="M15" s="108"/>
    </row>
    <row r="16" spans="1:13" ht="15.75" customHeight="1" x14ac:dyDescent="0.25">
      <c r="A16" s="48" t="s">
        <v>36</v>
      </c>
      <c r="B16" s="54">
        <v>1116514</v>
      </c>
      <c r="C16" s="123">
        <v>203411.45</v>
      </c>
      <c r="D16" s="99">
        <f t="shared" si="0"/>
        <v>0.18218441506331315</v>
      </c>
      <c r="E16" s="123">
        <v>203411.45</v>
      </c>
      <c r="F16" s="154">
        <f>+E16/B16</f>
        <v>0.18218441506331315</v>
      </c>
      <c r="G16" s="87"/>
      <c r="H16" s="87"/>
      <c r="I16" s="108"/>
      <c r="J16" s="108"/>
      <c r="K16" s="108"/>
      <c r="L16" s="108"/>
      <c r="M16" s="108"/>
    </row>
    <row r="17" spans="1:14" ht="15.75" customHeight="1" thickBot="1" x14ac:dyDescent="0.3">
      <c r="A17" s="172" t="s">
        <v>41</v>
      </c>
      <c r="B17" s="173">
        <v>220636</v>
      </c>
      <c r="C17" s="174">
        <v>216740</v>
      </c>
      <c r="D17" s="175">
        <f t="shared" si="0"/>
        <v>0.98234195688826842</v>
      </c>
      <c r="E17" s="176">
        <v>164121</v>
      </c>
      <c r="F17" s="177">
        <f>+E17/B17</f>
        <v>0.74385413078554719</v>
      </c>
      <c r="G17" s="87"/>
      <c r="H17" s="87"/>
      <c r="I17" s="108"/>
      <c r="J17" s="108"/>
      <c r="K17" s="108"/>
      <c r="L17" s="108"/>
      <c r="M17" s="108"/>
      <c r="N17" s="108"/>
    </row>
    <row r="18" spans="1:14" ht="16.5" thickBot="1" x14ac:dyDescent="0.3">
      <c r="A18" s="45" t="s">
        <v>32</v>
      </c>
      <c r="B18" s="8">
        <v>8600000</v>
      </c>
      <c r="C18" s="8">
        <v>1412227.75</v>
      </c>
      <c r="D18" s="97">
        <f t="shared" ref="D18:D24" si="2">C18/B18</f>
        <v>0.16421252906976744</v>
      </c>
      <c r="E18" s="8">
        <v>1412227.75</v>
      </c>
      <c r="F18" s="152">
        <f t="shared" si="1"/>
        <v>0.16421252906976744</v>
      </c>
      <c r="G18" s="87"/>
      <c r="H18" s="87"/>
      <c r="I18" s="108"/>
      <c r="J18" s="108"/>
      <c r="K18" s="108"/>
      <c r="L18" s="108"/>
      <c r="M18" s="108"/>
      <c r="N18" s="108"/>
    </row>
    <row r="19" spans="1:14" ht="16.5" thickBot="1" x14ac:dyDescent="0.3">
      <c r="A19" s="49" t="s">
        <v>16</v>
      </c>
      <c r="B19" s="8">
        <f>SUM(B20:B21)</f>
        <v>27045223</v>
      </c>
      <c r="C19" s="8">
        <f>SUM(C20:C21)</f>
        <v>15430248</v>
      </c>
      <c r="D19" s="97">
        <f t="shared" si="2"/>
        <v>0.57053506269850318</v>
      </c>
      <c r="E19" s="8">
        <f>SUM(E20:E21)</f>
        <v>4173950.2409999999</v>
      </c>
      <c r="F19" s="152">
        <f t="shared" si="1"/>
        <v>0.15433225457227695</v>
      </c>
      <c r="G19" s="87"/>
      <c r="H19" s="87"/>
      <c r="I19" s="108"/>
      <c r="J19" s="108"/>
      <c r="K19" s="108"/>
      <c r="L19" s="108"/>
      <c r="M19" s="108"/>
      <c r="N19" s="108"/>
    </row>
    <row r="20" spans="1:14" ht="15.75" customHeight="1" x14ac:dyDescent="0.25">
      <c r="A20" s="78" t="s">
        <v>46</v>
      </c>
      <c r="B20" s="53">
        <f>4000000+8045223</f>
        <v>12045223</v>
      </c>
      <c r="C20" s="53">
        <v>7428000</v>
      </c>
      <c r="D20" s="99">
        <f t="shared" si="2"/>
        <v>0.6166760050851694</v>
      </c>
      <c r="E20" s="52">
        <v>2022047</v>
      </c>
      <c r="F20" s="154">
        <f t="shared" si="1"/>
        <v>0.16787127975961924</v>
      </c>
      <c r="G20" s="87"/>
      <c r="H20" s="87"/>
      <c r="I20" s="108"/>
      <c r="J20" s="108"/>
      <c r="K20" s="108"/>
      <c r="L20" s="108"/>
      <c r="M20" s="108"/>
      <c r="N20" s="108"/>
    </row>
    <row r="21" spans="1:14" ht="15.75" customHeight="1" thickBot="1" x14ac:dyDescent="0.3">
      <c r="A21" s="46" t="s">
        <v>45</v>
      </c>
      <c r="B21" s="77">
        <f>10000000+5000000</f>
        <v>15000000</v>
      </c>
      <c r="C21" s="123">
        <v>8002248</v>
      </c>
      <c r="D21" s="99">
        <f t="shared" si="2"/>
        <v>0.53348320000000005</v>
      </c>
      <c r="E21" s="123">
        <v>2151903.2409999999</v>
      </c>
      <c r="F21" s="154">
        <f t="shared" si="1"/>
        <v>0.14346021606666667</v>
      </c>
      <c r="G21" s="87"/>
      <c r="H21" s="87"/>
      <c r="I21" s="108"/>
      <c r="J21" s="108"/>
      <c r="K21" s="108"/>
      <c r="L21" s="108"/>
      <c r="M21" s="108"/>
      <c r="N21" s="108"/>
    </row>
    <row r="22" spans="1:14" ht="15.75" customHeight="1" thickBot="1" x14ac:dyDescent="0.3">
      <c r="A22" s="45" t="s">
        <v>15</v>
      </c>
      <c r="B22" s="2">
        <f>+B10+B18+B19</f>
        <v>97435959</v>
      </c>
      <c r="C22" s="2">
        <f>+C10+C18+C19</f>
        <v>55655372.006999999</v>
      </c>
      <c r="D22" s="97">
        <f t="shared" si="2"/>
        <v>0.57119950969025712</v>
      </c>
      <c r="E22" s="2">
        <f>+E10+E18+E19</f>
        <v>37774495.974999994</v>
      </c>
      <c r="F22" s="152">
        <f t="shared" si="1"/>
        <v>0.38768537162958489</v>
      </c>
      <c r="G22" s="87"/>
      <c r="H22" s="87"/>
      <c r="I22" s="108"/>
      <c r="J22" s="108"/>
      <c r="K22" s="108"/>
      <c r="L22" s="108"/>
      <c r="M22" s="108"/>
      <c r="N22" s="108"/>
    </row>
    <row r="23" spans="1:14" ht="15.75" customHeight="1" thickBot="1" x14ac:dyDescent="0.3">
      <c r="A23" s="58" t="s">
        <v>42</v>
      </c>
      <c r="B23" s="59">
        <v>486547</v>
      </c>
      <c r="C23" s="59">
        <f>+'INGR ACUMULADOS '!D20-'GASTOS ACUM '!C22</f>
        <v>42071840.993000001</v>
      </c>
      <c r="D23" s="97">
        <f t="shared" si="2"/>
        <v>86.4702505472236</v>
      </c>
      <c r="E23" s="2">
        <f>+'INGR ACUMULADOS '!D20-'GASTOS ACUM '!E22</f>
        <v>59952717.025000006</v>
      </c>
      <c r="F23" s="155">
        <f t="shared" ref="F23" si="3">C23/B23</f>
        <v>86.4702505472236</v>
      </c>
      <c r="G23" s="87"/>
      <c r="H23" s="87"/>
      <c r="I23" s="108"/>
      <c r="J23" s="108"/>
      <c r="K23" s="108"/>
      <c r="L23" s="108"/>
      <c r="M23" s="108"/>
      <c r="N23" s="108"/>
    </row>
    <row r="24" spans="1:14" ht="15.75" customHeight="1" thickBot="1" x14ac:dyDescent="0.3">
      <c r="A24" s="49" t="s">
        <v>22</v>
      </c>
      <c r="B24" s="16">
        <f>+B22+B23</f>
        <v>97922506</v>
      </c>
      <c r="C24" s="16">
        <f>+C22+C23</f>
        <v>97727213</v>
      </c>
      <c r="D24" s="97">
        <f t="shared" si="2"/>
        <v>0.99800563723318114</v>
      </c>
      <c r="E24" s="16">
        <f>+E22+E23</f>
        <v>97727213</v>
      </c>
      <c r="F24" s="152">
        <f>C24/B24</f>
        <v>0.99800563723318114</v>
      </c>
      <c r="G24" s="87"/>
      <c r="H24" s="87"/>
      <c r="I24" s="108"/>
      <c r="J24" s="108"/>
      <c r="K24" s="108"/>
      <c r="L24" s="108"/>
      <c r="M24" s="108"/>
      <c r="N24" s="108"/>
    </row>
    <row r="25" spans="1:14" ht="15.75" hidden="1" customHeight="1" thickBot="1" x14ac:dyDescent="0.3">
      <c r="A25" s="50"/>
      <c r="B25" s="11"/>
      <c r="C25" s="52"/>
      <c r="D25" s="100"/>
      <c r="E25" s="156"/>
      <c r="F25" s="157"/>
      <c r="G25" s="87"/>
      <c r="H25" s="87"/>
      <c r="I25" s="108"/>
      <c r="J25" s="108"/>
      <c r="K25" s="108"/>
      <c r="L25" s="108"/>
      <c r="M25" s="108"/>
      <c r="N25" s="108"/>
    </row>
    <row r="26" spans="1:14" ht="18.75" hidden="1" customHeight="1" x14ac:dyDescent="0.25">
      <c r="A26" s="49" t="s">
        <v>21</v>
      </c>
      <c r="B26" s="8">
        <f>SUM(B27:B28)</f>
        <v>0</v>
      </c>
      <c r="C26" s="18">
        <v>63546.400000000001</v>
      </c>
      <c r="D26" s="101"/>
      <c r="E26" s="158"/>
      <c r="F26" s="157" t="e">
        <f>+C26/B26</f>
        <v>#DIV/0!</v>
      </c>
      <c r="G26" s="87"/>
      <c r="H26" s="87"/>
      <c r="I26" s="108"/>
      <c r="J26" s="108"/>
      <c r="K26" s="108"/>
      <c r="L26" s="108"/>
      <c r="M26" s="108"/>
      <c r="N26" s="108"/>
    </row>
    <row r="27" spans="1:14" ht="15.75" hidden="1" customHeight="1" x14ac:dyDescent="0.25">
      <c r="A27" s="46" t="s">
        <v>11</v>
      </c>
      <c r="B27" s="52"/>
      <c r="C27" s="57">
        <f>+C19+C20+C24</f>
        <v>120585461</v>
      </c>
      <c r="D27" s="102"/>
      <c r="E27" s="159"/>
      <c r="F27" s="160" t="e">
        <f>C27/B27</f>
        <v>#DIV/0!</v>
      </c>
      <c r="G27" s="87"/>
      <c r="H27" s="87"/>
      <c r="I27" s="108"/>
      <c r="J27" s="108"/>
      <c r="K27" s="108"/>
      <c r="L27" s="108"/>
      <c r="M27" s="108"/>
      <c r="N27" s="108"/>
    </row>
    <row r="28" spans="1:14" ht="15.75" hidden="1" customHeight="1" x14ac:dyDescent="0.25">
      <c r="A28" s="51" t="s">
        <v>30</v>
      </c>
      <c r="B28" s="18"/>
      <c r="C28" s="18"/>
      <c r="D28" s="103"/>
      <c r="E28" s="18"/>
      <c r="F28" s="161" t="e">
        <f>+C28/B28</f>
        <v>#DIV/0!</v>
      </c>
      <c r="G28" s="87"/>
      <c r="H28" s="87"/>
      <c r="I28" s="108"/>
      <c r="J28" s="108"/>
      <c r="K28" s="108"/>
      <c r="L28" s="108"/>
      <c r="M28" s="108"/>
      <c r="N28" s="108"/>
    </row>
    <row r="29" spans="1:14" ht="16.5" hidden="1" customHeight="1" thickBot="1" x14ac:dyDescent="0.3">
      <c r="A29" s="45" t="s">
        <v>23</v>
      </c>
      <c r="B29" s="2"/>
      <c r="C29" s="2"/>
      <c r="D29" s="104"/>
      <c r="E29" s="2"/>
      <c r="F29" s="162" t="e">
        <f>+C29/B29</f>
        <v>#DIV/0!</v>
      </c>
      <c r="G29" s="87"/>
      <c r="H29" s="87"/>
      <c r="I29" s="108"/>
      <c r="J29" s="108"/>
      <c r="K29" s="108"/>
      <c r="L29" s="108"/>
      <c r="M29" s="108"/>
      <c r="N29" s="108"/>
    </row>
    <row r="30" spans="1:14" x14ac:dyDescent="0.25">
      <c r="B30" s="32"/>
      <c r="C30" s="69"/>
      <c r="D30" s="105"/>
      <c r="E30" s="69"/>
      <c r="F30"/>
      <c r="G30" s="87"/>
      <c r="H30" s="87"/>
      <c r="I30" s="92"/>
      <c r="J30" s="108"/>
      <c r="K30" s="108"/>
      <c r="L30" s="92"/>
      <c r="M30" s="92"/>
      <c r="N30" s="108"/>
    </row>
    <row r="31" spans="1:14" x14ac:dyDescent="0.25">
      <c r="B31" s="32"/>
      <c r="C31" s="163"/>
      <c r="D31" s="164"/>
      <c r="E31" s="163"/>
      <c r="F31"/>
      <c r="G31" s="87"/>
      <c r="H31" s="87"/>
      <c r="I31" s="92"/>
      <c r="J31" s="108"/>
      <c r="K31" s="108"/>
      <c r="L31" s="92"/>
      <c r="M31" s="92"/>
      <c r="N31" s="108"/>
    </row>
    <row r="32" spans="1:14" ht="18" customHeight="1" thickBot="1" x14ac:dyDescent="0.3">
      <c r="A32" s="140" t="s">
        <v>0</v>
      </c>
      <c r="B32" s="80"/>
      <c r="C32" s="80"/>
      <c r="D32" s="165"/>
      <c r="E32" s="80"/>
      <c r="F32" s="141"/>
      <c r="G32" s="87"/>
      <c r="H32" s="87"/>
      <c r="I32" s="92"/>
      <c r="J32" s="108"/>
      <c r="K32" s="108"/>
      <c r="L32" s="92"/>
      <c r="M32" s="92"/>
      <c r="N32" s="108"/>
    </row>
    <row r="33" spans="1:14" ht="30.75" customHeight="1" thickBot="1" x14ac:dyDescent="0.3">
      <c r="A33" s="111" t="s">
        <v>50</v>
      </c>
      <c r="B33" s="114" t="s">
        <v>40</v>
      </c>
      <c r="C33" s="144" t="s">
        <v>54</v>
      </c>
      <c r="D33" s="144" t="s">
        <v>60</v>
      </c>
      <c r="E33" s="145" t="s">
        <v>43</v>
      </c>
      <c r="F33" s="166"/>
      <c r="H33" s="1"/>
      <c r="I33" s="92"/>
      <c r="J33" s="108"/>
      <c r="K33" s="108"/>
      <c r="L33" s="92"/>
      <c r="M33" s="92"/>
      <c r="N33" s="108"/>
    </row>
    <row r="34" spans="1:14" ht="15" customHeight="1" x14ac:dyDescent="0.25">
      <c r="A34" s="117" t="s">
        <v>27</v>
      </c>
      <c r="B34" s="91">
        <f>SUM(B35:B39)</f>
        <v>2253246</v>
      </c>
      <c r="C34" s="91">
        <v>42918.071000000004</v>
      </c>
      <c r="D34" s="146">
        <f>SUM(D35:D39)</f>
        <v>42918</v>
      </c>
      <c r="E34" s="146">
        <f>SUM(E35:E39)</f>
        <v>42918</v>
      </c>
      <c r="F34" s="110"/>
      <c r="H34" s="1"/>
      <c r="J34" s="108"/>
      <c r="K34" s="108"/>
      <c r="N34" s="108"/>
    </row>
    <row r="35" spans="1:14" ht="18.75" customHeight="1" x14ac:dyDescent="0.25">
      <c r="A35" s="89" t="s">
        <v>26</v>
      </c>
      <c r="B35" s="115">
        <v>5850</v>
      </c>
      <c r="C35" s="142">
        <v>0</v>
      </c>
      <c r="D35" s="147">
        <v>0</v>
      </c>
      <c r="E35" s="147">
        <v>0</v>
      </c>
      <c r="F35" s="110"/>
      <c r="G35" s="1"/>
      <c r="H35" s="1"/>
      <c r="J35" s="108"/>
      <c r="K35" s="109"/>
      <c r="N35" s="31"/>
    </row>
    <row r="36" spans="1:14" x14ac:dyDescent="0.25">
      <c r="A36" s="112" t="s">
        <v>24</v>
      </c>
      <c r="B36" s="115">
        <v>1197771</v>
      </c>
      <c r="C36" s="142">
        <v>0</v>
      </c>
      <c r="D36" s="147">
        <v>0</v>
      </c>
      <c r="E36" s="147">
        <v>0</v>
      </c>
      <c r="F36" s="110"/>
      <c r="G36" s="1"/>
      <c r="H36" s="1"/>
      <c r="J36" s="108"/>
      <c r="K36" s="108"/>
    </row>
    <row r="37" spans="1:14" ht="18" customHeight="1" x14ac:dyDescent="0.25">
      <c r="A37" s="112" t="s">
        <v>25</v>
      </c>
      <c r="B37" s="115">
        <v>161375</v>
      </c>
      <c r="C37" s="142">
        <v>0</v>
      </c>
      <c r="D37" s="147">
        <v>0</v>
      </c>
      <c r="E37" s="147">
        <v>0</v>
      </c>
      <c r="F37" s="110"/>
      <c r="G37" s="1"/>
      <c r="H37" s="1"/>
      <c r="J37" s="108"/>
      <c r="K37" s="108"/>
    </row>
    <row r="38" spans="1:14" ht="15" customHeight="1" x14ac:dyDescent="0.25">
      <c r="A38" s="112" t="s">
        <v>28</v>
      </c>
      <c r="B38" s="115">
        <v>705433</v>
      </c>
      <c r="C38" s="142">
        <v>206917</v>
      </c>
      <c r="D38" s="147">
        <v>22254</v>
      </c>
      <c r="E38" s="147">
        <v>22254</v>
      </c>
      <c r="F38" s="110"/>
      <c r="G38" s="1"/>
      <c r="H38" s="1"/>
      <c r="J38" s="108"/>
      <c r="K38" s="108"/>
    </row>
    <row r="39" spans="1:14" ht="15.75" thickBot="1" x14ac:dyDescent="0.3">
      <c r="A39" s="113" t="s">
        <v>29</v>
      </c>
      <c r="B39" s="116">
        <v>182817</v>
      </c>
      <c r="C39" s="143">
        <v>20664</v>
      </c>
      <c r="D39" s="148">
        <v>20664</v>
      </c>
      <c r="E39" s="148">
        <v>20664</v>
      </c>
      <c r="F39" s="110"/>
      <c r="G39" s="1"/>
      <c r="H39" s="1"/>
      <c r="J39" s="108"/>
      <c r="K39" s="108"/>
    </row>
    <row r="40" spans="1:14" x14ac:dyDescent="0.25">
      <c r="E40" s="110"/>
      <c r="F40" s="110"/>
      <c r="H40" s="1"/>
    </row>
    <row r="41" spans="1:14" x14ac:dyDescent="0.25">
      <c r="C41" s="1"/>
      <c r="D41" s="167"/>
      <c r="E41" s="110"/>
      <c r="F41" s="110"/>
      <c r="H41" s="1"/>
    </row>
    <row r="42" spans="1:14" x14ac:dyDescent="0.25">
      <c r="C42" s="1"/>
      <c r="D42" s="167"/>
      <c r="E42" s="110"/>
      <c r="F42" s="110"/>
      <c r="H42" s="1"/>
    </row>
    <row r="43" spans="1:14" x14ac:dyDescent="0.25">
      <c r="C43" s="168"/>
      <c r="D43" s="169"/>
      <c r="E43" s="110"/>
      <c r="F43" s="169"/>
      <c r="G43" s="169"/>
      <c r="H43" s="169"/>
      <c r="I43" s="169"/>
    </row>
    <row r="44" spans="1:14" x14ac:dyDescent="0.25">
      <c r="C44" s="31"/>
      <c r="D44" s="170"/>
      <c r="E44" s="110"/>
      <c r="F44" s="169"/>
      <c r="G44" s="169"/>
      <c r="H44" s="169"/>
      <c r="I44" s="169"/>
    </row>
    <row r="45" spans="1:14" x14ac:dyDescent="0.25">
      <c r="E45" s="110"/>
      <c r="F45" s="169"/>
      <c r="G45" s="169"/>
      <c r="H45" s="169"/>
      <c r="I45" s="169"/>
    </row>
    <row r="46" spans="1:14" x14ac:dyDescent="0.25">
      <c r="C46" s="93"/>
      <c r="D46" s="106"/>
      <c r="E46" s="93"/>
      <c r="F46" s="169"/>
      <c r="G46" s="169"/>
      <c r="H46" s="169"/>
      <c r="I46" s="169"/>
    </row>
    <row r="47" spans="1:14" x14ac:dyDescent="0.25">
      <c r="C47" s="31"/>
      <c r="F47"/>
      <c r="H47" s="1"/>
    </row>
    <row r="48" spans="1:14" x14ac:dyDescent="0.25">
      <c r="F48"/>
      <c r="H48" s="1"/>
    </row>
    <row r="49" spans="6:8" x14ac:dyDescent="0.25">
      <c r="F49"/>
      <c r="H49" s="1"/>
    </row>
    <row r="50" spans="6:8" x14ac:dyDescent="0.25">
      <c r="F50"/>
      <c r="H50" s="1"/>
    </row>
    <row r="51" spans="6:8" x14ac:dyDescent="0.25">
      <c r="F51"/>
      <c r="H51" s="1"/>
    </row>
    <row r="52" spans="6:8" x14ac:dyDescent="0.25">
      <c r="F52"/>
      <c r="H52" s="1"/>
    </row>
    <row r="53" spans="6:8" x14ac:dyDescent="0.25">
      <c r="F53"/>
      <c r="H53" s="1"/>
    </row>
    <row r="54" spans="6:8" x14ac:dyDescent="0.25">
      <c r="F54"/>
      <c r="H54" s="1"/>
    </row>
    <row r="55" spans="6:8" x14ac:dyDescent="0.25">
      <c r="F55"/>
      <c r="H55" s="1"/>
    </row>
    <row r="56" spans="6:8" x14ac:dyDescent="0.25">
      <c r="F56"/>
      <c r="H56" s="1"/>
    </row>
    <row r="57" spans="6:8" x14ac:dyDescent="0.25">
      <c r="F57"/>
      <c r="H57" s="1"/>
    </row>
    <row r="58" spans="6:8" x14ac:dyDescent="0.25">
      <c r="F58"/>
      <c r="H58" s="1"/>
    </row>
    <row r="59" spans="6:8" x14ac:dyDescent="0.25">
      <c r="F59"/>
      <c r="H59" s="1"/>
    </row>
    <row r="60" spans="6:8" x14ac:dyDescent="0.25">
      <c r="F60"/>
      <c r="H60" s="1"/>
    </row>
    <row r="61" spans="6:8" x14ac:dyDescent="0.25">
      <c r="F61"/>
      <c r="H61" s="1"/>
    </row>
    <row r="62" spans="6:8" x14ac:dyDescent="0.25">
      <c r="F62"/>
      <c r="H62" s="1"/>
    </row>
    <row r="63" spans="6:8" x14ac:dyDescent="0.25">
      <c r="F63"/>
      <c r="H63" s="1"/>
    </row>
    <row r="64" spans="6:8" x14ac:dyDescent="0.25">
      <c r="F64"/>
      <c r="H64" s="1"/>
    </row>
    <row r="65" spans="6:8" x14ac:dyDescent="0.25">
      <c r="F65"/>
      <c r="H65" s="1"/>
    </row>
    <row r="66" spans="6:8" x14ac:dyDescent="0.25">
      <c r="F66"/>
      <c r="H66" s="1"/>
    </row>
    <row r="67" spans="6:8" x14ac:dyDescent="0.25">
      <c r="F67"/>
      <c r="H67" s="1"/>
    </row>
    <row r="68" spans="6:8" x14ac:dyDescent="0.25">
      <c r="F68"/>
      <c r="H68" s="1"/>
    </row>
    <row r="69" spans="6:8" x14ac:dyDescent="0.25">
      <c r="F69"/>
      <c r="H69" s="1"/>
    </row>
    <row r="70" spans="6:8" x14ac:dyDescent="0.25">
      <c r="F70"/>
      <c r="H70" s="1"/>
    </row>
    <row r="71" spans="6:8" x14ac:dyDescent="0.25">
      <c r="F71"/>
      <c r="H71" s="1"/>
    </row>
    <row r="72" spans="6:8" x14ac:dyDescent="0.25">
      <c r="F72"/>
      <c r="H72" s="1"/>
    </row>
    <row r="73" spans="6:8" x14ac:dyDescent="0.25">
      <c r="F73"/>
      <c r="H73" s="1"/>
    </row>
    <row r="74" spans="6:8" x14ac:dyDescent="0.25">
      <c r="F74"/>
      <c r="H74" s="1"/>
    </row>
    <row r="75" spans="6:8" x14ac:dyDescent="0.25">
      <c r="F75"/>
      <c r="H75" s="1"/>
    </row>
    <row r="76" spans="6:8" x14ac:dyDescent="0.25">
      <c r="F76"/>
      <c r="H76" s="1"/>
    </row>
    <row r="77" spans="6:8" x14ac:dyDescent="0.25">
      <c r="F77"/>
      <c r="H77" s="1"/>
    </row>
    <row r="78" spans="6:8" x14ac:dyDescent="0.25">
      <c r="F78"/>
      <c r="H78" s="1"/>
    </row>
    <row r="79" spans="6:8" x14ac:dyDescent="0.25">
      <c r="F79"/>
      <c r="H79" s="1"/>
    </row>
    <row r="80" spans="6:8" x14ac:dyDescent="0.25">
      <c r="F80"/>
      <c r="H80" s="1"/>
    </row>
    <row r="81" spans="6:8" x14ac:dyDescent="0.25">
      <c r="F81"/>
      <c r="H81" s="1"/>
    </row>
    <row r="82" spans="6:8" x14ac:dyDescent="0.25">
      <c r="F82"/>
      <c r="H82" s="1"/>
    </row>
    <row r="83" spans="6:8" x14ac:dyDescent="0.25">
      <c r="F83"/>
      <c r="H83" s="1"/>
    </row>
    <row r="84" spans="6:8" x14ac:dyDescent="0.25">
      <c r="F84"/>
      <c r="H84" s="1"/>
    </row>
    <row r="85" spans="6:8" x14ac:dyDescent="0.25">
      <c r="F85"/>
    </row>
    <row r="86" spans="6:8" x14ac:dyDescent="0.25">
      <c r="F86"/>
    </row>
    <row r="87" spans="6:8" x14ac:dyDescent="0.25">
      <c r="F87"/>
    </row>
    <row r="88" spans="6:8" x14ac:dyDescent="0.25">
      <c r="F88"/>
    </row>
    <row r="89" spans="6:8" x14ac:dyDescent="0.25">
      <c r="F89"/>
    </row>
    <row r="90" spans="6:8" x14ac:dyDescent="0.25">
      <c r="F90"/>
    </row>
    <row r="91" spans="6:8" x14ac:dyDescent="0.25">
      <c r="F91"/>
    </row>
    <row r="92" spans="6:8" x14ac:dyDescent="0.25">
      <c r="F92"/>
    </row>
    <row r="93" spans="6:8" x14ac:dyDescent="0.25">
      <c r="F93"/>
    </row>
    <row r="94" spans="6:8" x14ac:dyDescent="0.25">
      <c r="F94"/>
    </row>
    <row r="95" spans="6:8" x14ac:dyDescent="0.25">
      <c r="F95"/>
    </row>
    <row r="96" spans="6:8" x14ac:dyDescent="0.25">
      <c r="F96"/>
    </row>
    <row r="97" spans="6:6" x14ac:dyDescent="0.25">
      <c r="F97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  <row r="103" spans="6:6" x14ac:dyDescent="0.25">
      <c r="F103"/>
    </row>
    <row r="104" spans="6:6" x14ac:dyDescent="0.25">
      <c r="F104"/>
    </row>
    <row r="105" spans="6:6" x14ac:dyDescent="0.25">
      <c r="F105"/>
    </row>
    <row r="106" spans="6:6" x14ac:dyDescent="0.25">
      <c r="F106"/>
    </row>
    <row r="107" spans="6:6" x14ac:dyDescent="0.25">
      <c r="F107"/>
    </row>
    <row r="108" spans="6:6" x14ac:dyDescent="0.25">
      <c r="F108"/>
    </row>
    <row r="109" spans="6:6" x14ac:dyDescent="0.25">
      <c r="F109"/>
    </row>
    <row r="110" spans="6:6" x14ac:dyDescent="0.25">
      <c r="F110"/>
    </row>
    <row r="111" spans="6:6" x14ac:dyDescent="0.25">
      <c r="F111"/>
    </row>
    <row r="112" spans="6:6" x14ac:dyDescent="0.25">
      <c r="F112"/>
    </row>
    <row r="113" spans="6:6" x14ac:dyDescent="0.25">
      <c r="F113"/>
    </row>
    <row r="114" spans="6:6" x14ac:dyDescent="0.25">
      <c r="F114"/>
    </row>
    <row r="115" spans="6:6" x14ac:dyDescent="0.25">
      <c r="F115"/>
    </row>
    <row r="116" spans="6:6" x14ac:dyDescent="0.25">
      <c r="F116"/>
    </row>
    <row r="117" spans="6:6" x14ac:dyDescent="0.25">
      <c r="F117"/>
    </row>
    <row r="118" spans="6:6" x14ac:dyDescent="0.25">
      <c r="F118"/>
    </row>
    <row r="119" spans="6:6" x14ac:dyDescent="0.25">
      <c r="F119"/>
    </row>
    <row r="120" spans="6:6" x14ac:dyDescent="0.25">
      <c r="F120"/>
    </row>
    <row r="121" spans="6:6" x14ac:dyDescent="0.25">
      <c r="F121"/>
    </row>
    <row r="122" spans="6:6" x14ac:dyDescent="0.25">
      <c r="F122"/>
    </row>
    <row r="123" spans="6:6" x14ac:dyDescent="0.25">
      <c r="F123"/>
    </row>
    <row r="124" spans="6:6" x14ac:dyDescent="0.25">
      <c r="F124"/>
    </row>
    <row r="125" spans="6:6" x14ac:dyDescent="0.25">
      <c r="F125"/>
    </row>
    <row r="126" spans="6:6" x14ac:dyDescent="0.25">
      <c r="F126"/>
    </row>
    <row r="127" spans="6:6" x14ac:dyDescent="0.25">
      <c r="F127"/>
    </row>
    <row r="128" spans="6:6" x14ac:dyDescent="0.25">
      <c r="F128"/>
    </row>
    <row r="129" spans="6:6" x14ac:dyDescent="0.25">
      <c r="F129"/>
    </row>
    <row r="130" spans="6:6" x14ac:dyDescent="0.25">
      <c r="F130"/>
    </row>
    <row r="131" spans="6:6" x14ac:dyDescent="0.25">
      <c r="F131"/>
    </row>
    <row r="132" spans="6:6" x14ac:dyDescent="0.25">
      <c r="F132"/>
    </row>
    <row r="133" spans="6:6" x14ac:dyDescent="0.25">
      <c r="F133"/>
    </row>
    <row r="134" spans="6:6" x14ac:dyDescent="0.25">
      <c r="F134"/>
    </row>
    <row r="135" spans="6:6" x14ac:dyDescent="0.25">
      <c r="F135"/>
    </row>
    <row r="136" spans="6:6" x14ac:dyDescent="0.25">
      <c r="F136"/>
    </row>
    <row r="137" spans="6:6" x14ac:dyDescent="0.25">
      <c r="F137"/>
    </row>
    <row r="138" spans="6:6" x14ac:dyDescent="0.25">
      <c r="F138"/>
    </row>
    <row r="139" spans="6:6" x14ac:dyDescent="0.25">
      <c r="F139"/>
    </row>
    <row r="140" spans="6:6" x14ac:dyDescent="0.25">
      <c r="F140"/>
    </row>
    <row r="141" spans="6:6" x14ac:dyDescent="0.25">
      <c r="F141"/>
    </row>
    <row r="142" spans="6:6" x14ac:dyDescent="0.25">
      <c r="F142"/>
    </row>
    <row r="143" spans="6:6" x14ac:dyDescent="0.25">
      <c r="F143"/>
    </row>
    <row r="144" spans="6:6" x14ac:dyDescent="0.25">
      <c r="F144"/>
    </row>
    <row r="145" spans="6:6" x14ac:dyDescent="0.25">
      <c r="F145"/>
    </row>
  </sheetData>
  <mergeCells count="9">
    <mergeCell ref="A5:F5"/>
    <mergeCell ref="A4:F4"/>
    <mergeCell ref="G8:G9"/>
    <mergeCell ref="H8:H9"/>
    <mergeCell ref="C6:D7"/>
    <mergeCell ref="A6:A7"/>
    <mergeCell ref="B6:B7"/>
    <mergeCell ref="E6:E7"/>
    <mergeCell ref="F6:F7"/>
  </mergeCells>
  <printOptions horizontalCentered="1" verticalCentered="1"/>
  <pageMargins left="1.0629921259842521" right="0.19685039370078741" top="0.51181102362204722" bottom="0.51181102362204722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INGR ACUMULADOS </vt:lpstr>
      <vt:lpstr>GASTOS ACUM </vt:lpstr>
      <vt:lpstr>'GASTOS ACUM '!Área_de_impresión</vt:lpstr>
      <vt:lpstr>'INGR ACUMULADOS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Sanchez Otero</dc:creator>
  <cp:lastModifiedBy>Monica Sanchez Otero</cp:lastModifiedBy>
  <cp:lastPrinted>2026-01-02T18:31:40Z</cp:lastPrinted>
  <dcterms:created xsi:type="dcterms:W3CDTF">2016-08-16T15:05:38Z</dcterms:created>
  <dcterms:modified xsi:type="dcterms:W3CDTF">2026-09-09T21:01:52Z</dcterms:modified>
</cp:coreProperties>
</file>