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esupuesto\AÑO 2025\HACIENDA 2025\"/>
    </mc:Choice>
  </mc:AlternateContent>
  <xr:revisionPtr revIDLastSave="0" documentId="8_{02D17222-7BF0-4CF1-9C6F-C5671BFB58CE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INGR ACUMULADOS " sheetId="7" r:id="rId1"/>
    <sheet name="GASTOS ACUM " sheetId="8" r:id="rId2"/>
  </sheets>
  <definedNames>
    <definedName name="_xlnm.Print_Area" localSheetId="1">'GASTOS ACUM '!$A$1:$D$40</definedName>
    <definedName name="_xlnm.Print_Area" localSheetId="0">'INGR ACUMULADOS 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8" l="1"/>
  <c r="D15" i="8"/>
  <c r="D14" i="8"/>
  <c r="D12" i="8"/>
  <c r="D13" i="8"/>
  <c r="D35" i="8"/>
  <c r="B35" i="8"/>
  <c r="C15" i="8" l="1"/>
  <c r="B15" i="8" l="1"/>
  <c r="D17" i="7"/>
  <c r="C17" i="7"/>
  <c r="D14" i="7"/>
  <c r="B11" i="8" l="1"/>
  <c r="D19" i="8"/>
  <c r="D22" i="8"/>
  <c r="D16" i="8"/>
  <c r="D17" i="8"/>
  <c r="D18" i="8"/>
  <c r="C20" i="8" l="1"/>
  <c r="B20" i="8"/>
  <c r="D20" i="8" l="1"/>
  <c r="E28" i="7" l="1"/>
  <c r="E29" i="7"/>
  <c r="E30" i="7"/>
  <c r="E11" i="7" l="1"/>
  <c r="C11" i="8"/>
  <c r="D11" i="8" l="1"/>
  <c r="C23" i="8"/>
  <c r="D25" i="7" l="1"/>
  <c r="C25" i="7" l="1"/>
  <c r="E25" i="7" s="1"/>
  <c r="B27" i="8" l="1"/>
  <c r="E18" i="7" l="1"/>
  <c r="E27" i="7" l="1"/>
  <c r="D20" i="7" l="1"/>
  <c r="C24" i="8" l="1"/>
  <c r="B23" i="8"/>
  <c r="E17" i="7"/>
  <c r="C14" i="7"/>
  <c r="E12" i="7"/>
  <c r="D24" i="8" l="1"/>
  <c r="B25" i="8"/>
  <c r="D23" i="8"/>
  <c r="C25" i="8"/>
  <c r="C20" i="7"/>
  <c r="E14" i="7"/>
  <c r="C28" i="8" l="1"/>
  <c r="D25" i="8"/>
  <c r="E20" i="7"/>
</calcChain>
</file>

<file path=xl/sharedStrings.xml><?xml version="1.0" encoding="utf-8"?>
<sst xmlns="http://schemas.openxmlformats.org/spreadsheetml/2006/main" count="70" uniqueCount="60">
  <si>
    <t>II. SISTEMA GENERAL DE REGALIAS</t>
  </si>
  <si>
    <t xml:space="preserve">  • Gastos de comercialización y producción </t>
  </si>
  <si>
    <t xml:space="preserve">  • Gastos de Personal</t>
  </si>
  <si>
    <t>* GASTOS DE FUNCIONAMIENTO Y OPERACIÓN</t>
  </si>
  <si>
    <t>I. INFIVALLE</t>
  </si>
  <si>
    <t>(1)</t>
  </si>
  <si>
    <t>Concepto</t>
  </si>
  <si>
    <t xml:space="preserve">Intereses de cartera  </t>
  </si>
  <si>
    <t>INGRESOS CORRIENTES</t>
  </si>
  <si>
    <t>% EJEC. Vs. PPTO. AÑO</t>
  </si>
  <si>
    <t>PPTO.  DEFINITIVO</t>
  </si>
  <si>
    <t xml:space="preserve">  • Convenio Proyecto Rutas para la paz </t>
  </si>
  <si>
    <t>TOTAL INGRESOS DE INFIVALLE</t>
  </si>
  <si>
    <t>SUBTOTAL INGRESOS CORRIENTES</t>
  </si>
  <si>
    <t>SUBTOTAL INGR. RECURSOS DE CAPITAL</t>
  </si>
  <si>
    <t>SUBTOTAL GASTOS DE INFIVALLE</t>
  </si>
  <si>
    <t xml:space="preserve"> • INVERSIÓN GENERAL</t>
  </si>
  <si>
    <t>%</t>
  </si>
  <si>
    <t>( 1 )</t>
  </si>
  <si>
    <t>( 2 )</t>
  </si>
  <si>
    <t>( 2 / 1 )</t>
  </si>
  <si>
    <t xml:space="preserve"> • CONVENIOS </t>
  </si>
  <si>
    <t>TOTAL GASTOS + CONT. NETA.INFIVALLE</t>
  </si>
  <si>
    <r>
      <t xml:space="preserve"> TOTAL INFIVALLE</t>
    </r>
    <r>
      <rPr>
        <b/>
        <sz val="12"/>
        <color theme="1"/>
        <rFont val="Arial"/>
        <family val="2"/>
      </rPr>
      <t xml:space="preserve"> + CONVENIOS</t>
    </r>
  </si>
  <si>
    <t>Proy. Estudio Prevalec.Errores metab-Enf.Huerfanas</t>
  </si>
  <si>
    <t>Proyecto Nexo Global</t>
  </si>
  <si>
    <t>Proyecto Formación e Innovación (Formatic)</t>
  </si>
  <si>
    <t>TOTAL RECURSOS SGR</t>
  </si>
  <si>
    <t>Proyecto Distrito Innovación</t>
  </si>
  <si>
    <t>Proy. Dsllo.Estrategia Niñas y Mujeres AFRO-INDIG.</t>
  </si>
  <si>
    <t xml:space="preserve">  Ejecucion de convenio  Convenio Generacional </t>
  </si>
  <si>
    <t xml:space="preserve">Rendimientos de inversiones </t>
  </si>
  <si>
    <t>* GASTO DE SERVICIO DE LA DEUDA Y CONTING</t>
  </si>
  <si>
    <r>
      <t xml:space="preserve"> EJECUCIÒN PRESUPUESTAL DE GASTOS </t>
    </r>
    <r>
      <rPr>
        <b/>
        <sz val="12"/>
        <color theme="1"/>
        <rFont val="Arial"/>
        <family val="2"/>
      </rPr>
      <t xml:space="preserve">(miles $) </t>
    </r>
  </si>
  <si>
    <t xml:space="preserve">EJECUCION ACUMULADA </t>
  </si>
  <si>
    <t xml:space="preserve">  • Adquisicion de Bienes y Servicios</t>
  </si>
  <si>
    <t xml:space="preserve">  • Disminucion de Pasivos (cesantias)</t>
  </si>
  <si>
    <t xml:space="preserve">  • Transferencias </t>
  </si>
  <si>
    <t xml:space="preserve">  (2)</t>
  </si>
  <si>
    <t>3 = (2)/ (1)</t>
  </si>
  <si>
    <t>PPTO.BIENIO</t>
  </si>
  <si>
    <t xml:space="preserve">  • Gastos por tributos, contribuciones,multas, sanciones,impuestos</t>
  </si>
  <si>
    <t>* CONTRIBUCIÓN NETA -EXCEDENT.PPTAL -RESERVAS</t>
  </si>
  <si>
    <t>PAGADO</t>
  </si>
  <si>
    <t xml:space="preserve">  • Reserva protección depositos</t>
  </si>
  <si>
    <t xml:space="preserve">  • Proyecto implementacion Estrategias para fortalecer</t>
  </si>
  <si>
    <t xml:space="preserve">  • Proyecto Contrib.a la Financ.Formal Micronegocios (FONDER)</t>
  </si>
  <si>
    <t>-</t>
  </si>
  <si>
    <t>PPTO BIENIO 2025 2026 - SIN SITUACION DE FONDOS</t>
  </si>
  <si>
    <t>PRESUPUESTO ANUAL 2025</t>
  </si>
  <si>
    <t>Ingreso rendimientos y otros FONDER</t>
  </si>
  <si>
    <t>PPTO BIENIO 2025 - 2026 - SIN SITUACION DE FONDOS</t>
  </si>
  <si>
    <t>A DICIEMBRE DE 2025 (miles de $)</t>
  </si>
  <si>
    <t>Superavit Fiscal</t>
  </si>
  <si>
    <t>Otros reintegros</t>
  </si>
  <si>
    <t xml:space="preserve">TOTAL AFECTACION PPTAL. 
</t>
  </si>
  <si>
    <t xml:space="preserve">EJECUCIÓN PRESUPUESTAL DE INGRESOS  </t>
  </si>
  <si>
    <t xml:space="preserve">A DICIEMBRE 31 DE 2025 </t>
  </si>
  <si>
    <t>EJEC.A DIC. 2025</t>
  </si>
  <si>
    <t>TOTAL COMPROMETIDO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</si>
</sst>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\ _P_t_a_-;\-* #,##0\ _P_t_a_-;_-* &quot;-&quot;\ _P_t_a_-;_-@_-"/>
    <numFmt numFmtId="169" formatCode="_-* #,##0.00\ _P_t_a_-;\-* #,##0.00\ _P_t_a_-;_-* &quot;-&quot;??\ _P_t_a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9"/>
      <color theme="1"/>
      <name val="Tahoma"/>
      <family val="2"/>
    </font>
    <font>
      <sz val="12"/>
      <color theme="1"/>
      <name val="Arial"/>
      <family val="2"/>
    </font>
    <font>
      <b/>
      <sz val="9"/>
      <color theme="1"/>
      <name val="Tahoma"/>
      <family val="2"/>
    </font>
    <font>
      <sz val="13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.5"/>
      <color theme="1"/>
      <name val="Arial"/>
      <family val="2"/>
    </font>
    <font>
      <b/>
      <sz val="11.5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1" fillId="0" borderId="0"/>
    <xf numFmtId="16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1" fillId="0" borderId="0"/>
    <xf numFmtId="164" fontId="1" fillId="0" borderId="0" applyFont="0" applyFill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7" fillId="0" borderId="0"/>
  </cellStyleXfs>
  <cellXfs count="177">
    <xf numFmtId="0" fontId="0" fillId="0" borderId="0" xfId="0"/>
    <xf numFmtId="3" fontId="0" fillId="0" borderId="0" xfId="0" applyNumberFormat="1"/>
    <xf numFmtId="3" fontId="3" fillId="2" borderId="2" xfId="0" applyNumberFormat="1" applyFont="1" applyFill="1" applyBorder="1"/>
    <xf numFmtId="166" fontId="12" fillId="0" borderId="0" xfId="0" applyNumberFormat="1" applyFont="1"/>
    <xf numFmtId="0" fontId="1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0" fillId="0" borderId="0" xfId="0" applyNumberFormat="1"/>
    <xf numFmtId="3" fontId="6" fillId="2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3" fillId="2" borderId="12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right"/>
    </xf>
    <xf numFmtId="3" fontId="13" fillId="0" borderId="27" xfId="0" applyNumberFormat="1" applyFont="1" applyBorder="1" applyAlignment="1">
      <alignment horizontal="right"/>
    </xf>
    <xf numFmtId="0" fontId="13" fillId="0" borderId="29" xfId="0" applyFont="1" applyBorder="1" applyAlignment="1">
      <alignment vertical="top"/>
    </xf>
    <xf numFmtId="3" fontId="17" fillId="2" borderId="11" xfId="3" applyNumberFormat="1" applyFont="1" applyFill="1" applyBorder="1" applyAlignment="1">
      <alignment horizontal="right"/>
    </xf>
    <xf numFmtId="3" fontId="11" fillId="2" borderId="18" xfId="0" applyNumberFormat="1" applyFont="1" applyFill="1" applyBorder="1" applyAlignment="1">
      <alignment horizontal="right"/>
    </xf>
    <xf numFmtId="3" fontId="7" fillId="0" borderId="4" xfId="3" applyNumberFormat="1" applyBorder="1" applyAlignment="1">
      <alignment horizontal="right"/>
    </xf>
    <xf numFmtId="0" fontId="3" fillId="0" borderId="0" xfId="0" applyFont="1"/>
    <xf numFmtId="0" fontId="9" fillId="0" borderId="14" xfId="0" applyFont="1" applyBorder="1" applyAlignment="1">
      <alignment horizontal="center"/>
    </xf>
    <xf numFmtId="0" fontId="9" fillId="2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33" xfId="0" applyFont="1" applyBorder="1" applyAlignment="1">
      <alignment vertical="top"/>
    </xf>
    <xf numFmtId="0" fontId="11" fillId="2" borderId="34" xfId="0" applyFont="1" applyFill="1" applyBorder="1"/>
    <xf numFmtId="0" fontId="13" fillId="0" borderId="1" xfId="0" applyFont="1" applyBorder="1"/>
    <xf numFmtId="0" fontId="13" fillId="0" borderId="15" xfId="0" applyFont="1" applyBorder="1" applyAlignment="1">
      <alignment vertical="top"/>
    </xf>
    <xf numFmtId="3" fontId="14" fillId="0" borderId="0" xfId="0" applyNumberFormat="1" applyFont="1"/>
    <xf numFmtId="9" fontId="2" fillId="0" borderId="0" xfId="2" applyFont="1" applyFill="1" applyBorder="1" applyAlignment="1">
      <alignment horizontal="center" vertical="top" wrapText="1"/>
    </xf>
    <xf numFmtId="166" fontId="0" fillId="0" borderId="0" xfId="0" applyNumberFormat="1"/>
    <xf numFmtId="165" fontId="0" fillId="0" borderId="0" xfId="0" applyNumberFormat="1"/>
    <xf numFmtId="4" fontId="7" fillId="0" borderId="0" xfId="4" applyNumberFormat="1" applyAlignment="1">
      <alignment horizontal="right"/>
    </xf>
    <xf numFmtId="0" fontId="9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1" fillId="2" borderId="30" xfId="0" applyNumberFormat="1" applyFont="1" applyFill="1" applyBorder="1" applyAlignment="1">
      <alignment horizontal="right"/>
    </xf>
    <xf numFmtId="0" fontId="17" fillId="0" borderId="36" xfId="0" applyFont="1" applyBorder="1" applyAlignment="1">
      <alignment horizontal="center" vertical="center" wrapText="1"/>
    </xf>
    <xf numFmtId="9" fontId="24" fillId="0" borderId="28" xfId="2" applyFont="1" applyFill="1" applyBorder="1" applyAlignment="1">
      <alignment horizontal="center" vertical="top" wrapText="1"/>
    </xf>
    <xf numFmtId="9" fontId="24" fillId="0" borderId="37" xfId="2" applyFont="1" applyFill="1" applyBorder="1" applyAlignment="1">
      <alignment horizontal="center" vertical="top" wrapText="1"/>
    </xf>
    <xf numFmtId="9" fontId="10" fillId="2" borderId="38" xfId="2" applyFont="1" applyFill="1" applyBorder="1" applyAlignment="1">
      <alignment horizontal="center" vertical="top" wrapText="1"/>
    </xf>
    <xf numFmtId="9" fontId="16" fillId="0" borderId="19" xfId="2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/>
    <xf numFmtId="0" fontId="3" fillId="2" borderId="2" xfId="0" applyFont="1" applyFill="1" applyBorder="1"/>
    <xf numFmtId="0" fontId="5" fillId="0" borderId="41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justify" wrapText="1"/>
    </xf>
    <xf numFmtId="0" fontId="6" fillId="2" borderId="2" xfId="0" applyFont="1" applyFill="1" applyBorder="1"/>
    <xf numFmtId="0" fontId="5" fillId="0" borderId="3" xfId="0" applyFont="1" applyBorder="1"/>
    <xf numFmtId="0" fontId="5" fillId="0" borderId="4" xfId="0" applyFont="1" applyBorder="1" applyAlignment="1">
      <alignment vertical="justify" wrapText="1"/>
    </xf>
    <xf numFmtId="3" fontId="7" fillId="0" borderId="41" xfId="4" applyNumberFormat="1" applyBorder="1" applyAlignment="1">
      <alignment horizontal="right"/>
    </xf>
    <xf numFmtId="3" fontId="7" fillId="0" borderId="6" xfId="4" applyNumberFormat="1" applyBorder="1" applyAlignment="1">
      <alignment horizontal="right"/>
    </xf>
    <xf numFmtId="3" fontId="7" fillId="0" borderId="5" xfId="4" applyNumberFormat="1" applyBorder="1" applyAlignment="1">
      <alignment horizontal="right"/>
    </xf>
    <xf numFmtId="49" fontId="2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3" fillId="2" borderId="16" xfId="0" applyNumberFormat="1" applyFont="1" applyFill="1" applyBorder="1"/>
    <xf numFmtId="0" fontId="6" fillId="2" borderId="41" xfId="0" applyFont="1" applyFill="1" applyBorder="1"/>
    <xf numFmtId="3" fontId="17" fillId="2" borderId="1" xfId="3" applyNumberFormat="1" applyFont="1" applyFill="1" applyBorder="1" applyAlignment="1">
      <alignment horizontal="right"/>
    </xf>
    <xf numFmtId="166" fontId="13" fillId="0" borderId="15" xfId="1" applyNumberFormat="1" applyFont="1" applyFill="1" applyBorder="1" applyAlignment="1">
      <alignment horizontal="right"/>
    </xf>
    <xf numFmtId="9" fontId="24" fillId="0" borderId="36" xfId="2" applyFont="1" applyFill="1" applyBorder="1" applyAlignment="1">
      <alignment horizontal="center" vertical="top" wrapText="1"/>
    </xf>
    <xf numFmtId="3" fontId="27" fillId="0" borderId="25" xfId="0" applyNumberFormat="1" applyFont="1" applyBorder="1" applyAlignment="1">
      <alignment horizontal="right"/>
    </xf>
    <xf numFmtId="3" fontId="27" fillId="0" borderId="40" xfId="0" applyNumberFormat="1" applyFont="1" applyBorder="1" applyAlignment="1">
      <alignment horizontal="right"/>
    </xf>
    <xf numFmtId="167" fontId="18" fillId="0" borderId="26" xfId="2" applyNumberFormat="1" applyFont="1" applyFill="1" applyBorder="1" applyAlignment="1">
      <alignment horizontal="center" wrapText="1"/>
    </xf>
    <xf numFmtId="167" fontId="27" fillId="0" borderId="21" xfId="2" applyNumberFormat="1" applyFont="1" applyFill="1" applyBorder="1" applyAlignment="1">
      <alignment horizontal="center"/>
    </xf>
    <xf numFmtId="167" fontId="27" fillId="0" borderId="20" xfId="2" applyNumberFormat="1" applyFont="1" applyFill="1" applyBorder="1" applyAlignment="1">
      <alignment horizontal="center"/>
    </xf>
    <xf numFmtId="3" fontId="27" fillId="0" borderId="30" xfId="0" applyNumberFormat="1" applyFont="1" applyBorder="1" applyAlignment="1">
      <alignment horizontal="right"/>
    </xf>
    <xf numFmtId="164" fontId="7" fillId="0" borderId="0" xfId="25" applyFont="1" applyAlignment="1">
      <alignment horizontal="right"/>
    </xf>
    <xf numFmtId="3" fontId="7" fillId="0" borderId="0" xfId="4" applyNumberForma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66" fontId="6" fillId="2" borderId="39" xfId="1" applyNumberFormat="1" applyFont="1" applyFill="1" applyBorder="1" applyAlignment="1">
      <alignment horizontal="center" vertical="center" wrapText="1"/>
    </xf>
    <xf numFmtId="166" fontId="6" fillId="2" borderId="24" xfId="1" applyNumberFormat="1" applyFont="1" applyFill="1" applyBorder="1" applyAlignment="1">
      <alignment horizontal="center" vertical="center" wrapText="1"/>
    </xf>
    <xf numFmtId="166" fontId="3" fillId="2" borderId="22" xfId="1" applyNumberFormat="1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left"/>
    </xf>
    <xf numFmtId="0" fontId="20" fillId="0" borderId="19" xfId="0" applyFont="1" applyBorder="1" applyAlignment="1">
      <alignment horizontal="center" vertical="center" wrapText="1"/>
    </xf>
    <xf numFmtId="3" fontId="7" fillId="0" borderId="3" xfId="4" applyNumberFormat="1" applyBorder="1" applyAlignment="1">
      <alignment horizontal="right"/>
    </xf>
    <xf numFmtId="0" fontId="5" fillId="0" borderId="6" xfId="0" applyFont="1" applyBorder="1"/>
    <xf numFmtId="49" fontId="2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2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0" fillId="0" borderId="0" xfId="2" applyNumberFormat="1" applyFont="1" applyBorder="1"/>
    <xf numFmtId="3" fontId="0" fillId="0" borderId="0" xfId="1" applyNumberFormat="1" applyFont="1" applyBorder="1"/>
    <xf numFmtId="3" fontId="1" fillId="0" borderId="0" xfId="1" applyNumberFormat="1" applyFont="1" applyFill="1" applyBorder="1"/>
    <xf numFmtId="4" fontId="0" fillId="0" borderId="0" xfId="0" applyNumberFormat="1"/>
    <xf numFmtId="0" fontId="27" fillId="0" borderId="13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3" fontId="3" fillId="2" borderId="41" xfId="0" applyNumberFormat="1" applyFont="1" applyFill="1" applyBorder="1" applyAlignment="1">
      <alignment horizontal="right" vertical="center"/>
    </xf>
    <xf numFmtId="165" fontId="0" fillId="0" borderId="0" xfId="1" applyFont="1" applyFill="1" applyBorder="1"/>
    <xf numFmtId="43" fontId="0" fillId="0" borderId="0" xfId="0" applyNumberFormat="1"/>
    <xf numFmtId="0" fontId="27" fillId="0" borderId="35" xfId="0" applyFont="1" applyBorder="1" applyAlignment="1">
      <alignment vertical="top" wrapText="1"/>
    </xf>
    <xf numFmtId="3" fontId="27" fillId="0" borderId="4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9" fontId="7" fillId="0" borderId="6" xfId="4" applyNumberFormat="1" applyBorder="1" applyAlignment="1">
      <alignment horizontal="center"/>
    </xf>
    <xf numFmtId="9" fontId="7" fillId="0" borderId="5" xfId="4" applyNumberFormat="1" applyBorder="1" applyAlignment="1">
      <alignment horizontal="center"/>
    </xf>
    <xf numFmtId="3" fontId="7" fillId="0" borderId="15" xfId="4" applyNumberFormat="1" applyBorder="1" applyAlignment="1">
      <alignment horizontal="center"/>
    </xf>
    <xf numFmtId="3" fontId="7" fillId="0" borderId="1" xfId="3" applyNumberFormat="1" applyBorder="1" applyAlignment="1">
      <alignment horizontal="center"/>
    </xf>
    <xf numFmtId="3" fontId="3" fillId="2" borderId="44" xfId="0" applyNumberFormat="1" applyFont="1" applyFill="1" applyBorder="1" applyAlignment="1">
      <alignment horizontal="center"/>
    </xf>
    <xf numFmtId="3" fontId="7" fillId="0" borderId="4" xfId="3" applyNumberForma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7" fillId="0" borderId="0" xfId="4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25" applyFont="1" applyBorder="1"/>
    <xf numFmtId="164" fontId="0" fillId="0" borderId="0" xfId="0" applyNumberFormat="1"/>
    <xf numFmtId="165" fontId="0" fillId="0" borderId="0" xfId="1" applyFont="1" applyBorder="1"/>
    <xf numFmtId="165" fontId="2" fillId="0" borderId="0" xfId="1" applyFont="1" applyBorder="1"/>
    <xf numFmtId="166" fontId="28" fillId="0" borderId="0" xfId="1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7" fillId="0" borderId="29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34" fillId="0" borderId="2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3" fillId="2" borderId="41" xfId="0" applyNumberFormat="1" applyFont="1" applyFill="1" applyBorder="1" applyAlignment="1">
      <alignment horizontal="left" vertical="center"/>
    </xf>
    <xf numFmtId="167" fontId="18" fillId="0" borderId="0" xfId="2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left" vertical="center"/>
    </xf>
    <xf numFmtId="3" fontId="3" fillId="2" borderId="40" xfId="0" applyNumberFormat="1" applyFont="1" applyFill="1" applyBorder="1" applyAlignment="1">
      <alignment horizontal="right" vertical="center"/>
    </xf>
    <xf numFmtId="9" fontId="3" fillId="2" borderId="36" xfId="2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right" vertical="center"/>
    </xf>
    <xf numFmtId="3" fontId="7" fillId="0" borderId="5" xfId="40" applyNumberFormat="1" applyBorder="1" applyAlignment="1">
      <alignment horizontal="right"/>
    </xf>
    <xf numFmtId="3" fontId="7" fillId="0" borderId="45" xfId="40" applyNumberFormat="1" applyBorder="1" applyAlignment="1">
      <alignment horizontal="right"/>
    </xf>
    <xf numFmtId="166" fontId="15" fillId="0" borderId="25" xfId="1" applyNumberFormat="1" applyFont="1" applyFill="1" applyBorder="1" applyAlignment="1">
      <alignment horizontal="right"/>
    </xf>
    <xf numFmtId="166" fontId="15" fillId="0" borderId="29" xfId="1" applyNumberFormat="1" applyFont="1" applyFill="1" applyBorder="1" applyAlignment="1">
      <alignment horizontal="right"/>
    </xf>
    <xf numFmtId="0" fontId="19" fillId="0" borderId="4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166" fontId="13" fillId="0" borderId="1" xfId="1" applyNumberFormat="1" applyFont="1" applyFill="1" applyBorder="1" applyAlignment="1">
      <alignment horizontal="right"/>
    </xf>
    <xf numFmtId="9" fontId="24" fillId="0" borderId="19" xfId="2" applyFont="1" applyFill="1" applyBorder="1" applyAlignment="1">
      <alignment horizontal="center" vertical="top" wrapText="1"/>
    </xf>
    <xf numFmtId="166" fontId="11" fillId="2" borderId="18" xfId="1" applyNumberFormat="1" applyFont="1" applyFill="1" applyBorder="1" applyAlignment="1">
      <alignment horizontal="right"/>
    </xf>
    <xf numFmtId="49" fontId="20" fillId="2" borderId="47" xfId="0" applyNumberFormat="1" applyFont="1" applyFill="1" applyBorder="1" applyAlignment="1">
      <alignment horizontal="center" vertical="center" wrapText="1"/>
    </xf>
    <xf numFmtId="49" fontId="19" fillId="2" borderId="48" xfId="0" applyNumberFormat="1" applyFont="1" applyFill="1" applyBorder="1" applyAlignment="1">
      <alignment horizontal="center" vertical="center" wrapText="1"/>
    </xf>
    <xf numFmtId="166" fontId="11" fillId="2" borderId="30" xfId="1" applyNumberFormat="1" applyFont="1" applyFill="1" applyBorder="1" applyAlignment="1">
      <alignment horizontal="right"/>
    </xf>
    <xf numFmtId="166" fontId="13" fillId="0" borderId="27" xfId="1" applyNumberFormat="1" applyFont="1" applyFill="1" applyBorder="1" applyAlignment="1">
      <alignment horizontal="right"/>
    </xf>
    <xf numFmtId="166" fontId="13" fillId="0" borderId="10" xfId="1" applyNumberFormat="1" applyFont="1" applyFill="1" applyBorder="1" applyAlignment="1">
      <alignment horizontal="right"/>
    </xf>
    <xf numFmtId="0" fontId="9" fillId="2" borderId="49" xfId="0" applyFont="1" applyFill="1" applyBorder="1"/>
    <xf numFmtId="3" fontId="9" fillId="2" borderId="50" xfId="0" applyNumberFormat="1" applyFont="1" applyFill="1" applyBorder="1" applyAlignment="1">
      <alignment horizontal="right"/>
    </xf>
    <xf numFmtId="3" fontId="9" fillId="2" borderId="51" xfId="0" applyNumberFormat="1" applyFont="1" applyFill="1" applyBorder="1" applyAlignment="1">
      <alignment horizontal="right"/>
    </xf>
    <xf numFmtId="9" fontId="23" fillId="2" borderId="52" xfId="2" applyFont="1" applyFill="1" applyBorder="1" applyAlignment="1">
      <alignment horizontal="center" vertical="top" wrapText="1"/>
    </xf>
    <xf numFmtId="3" fontId="6" fillId="2" borderId="3" xfId="0" applyNumberFormat="1" applyFont="1" applyFill="1" applyBorder="1"/>
    <xf numFmtId="0" fontId="3" fillId="2" borderId="3" xfId="0" applyFont="1" applyFill="1" applyBorder="1"/>
    <xf numFmtId="9" fontId="3" fillId="2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" fontId="38" fillId="0" borderId="0" xfId="4" applyNumberFormat="1" applyFont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166" fontId="39" fillId="0" borderId="2" xfId="1" applyNumberFormat="1" applyFont="1" applyFill="1" applyBorder="1" applyAlignment="1">
      <alignment horizontal="center" vertical="center" wrapText="1"/>
    </xf>
    <xf numFmtId="166" fontId="40" fillId="0" borderId="53" xfId="1" applyNumberFormat="1" applyFont="1" applyFill="1" applyBorder="1" applyAlignment="1">
      <alignment horizontal="center" vertical="center" wrapText="1"/>
    </xf>
    <xf numFmtId="3" fontId="3" fillId="2" borderId="41" xfId="0" applyNumberFormat="1" applyFont="1" applyFill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/>
    </xf>
    <xf numFmtId="3" fontId="5" fillId="0" borderId="3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51">
    <cellStyle name="Millares" xfId="1" builtinId="3"/>
    <cellStyle name="Millares [0]" xfId="25" builtinId="6"/>
    <cellStyle name="Millares [0] 2" xfId="9" xr:uid="{00000000-0005-0000-0000-000002000000}"/>
    <cellStyle name="Millares [0] 2 2" xfId="16" xr:uid="{00000000-0005-0000-0000-000003000000}"/>
    <cellStyle name="Millares [0] 3" xfId="15" xr:uid="{00000000-0005-0000-0000-000004000000}"/>
    <cellStyle name="Millares [0] 3 2" xfId="20" xr:uid="{00000000-0005-0000-0000-000005000000}"/>
    <cellStyle name="Millares 2" xfId="35" xr:uid="{3DCBF1CD-AD13-4BAA-84F8-A3BE1229E3A7}"/>
    <cellStyle name="Normal" xfId="0" builtinId="0"/>
    <cellStyle name="Normal 10" xfId="26" xr:uid="{00000000-0005-0000-0000-000007000000}"/>
    <cellStyle name="Normal 10 2" xfId="40" xr:uid="{FE7DDB2B-45BD-42F9-9D7B-987FBCAC17E7}"/>
    <cellStyle name="Normal 10 3" xfId="33" xr:uid="{4963DD22-4313-4A0C-A688-54D63340CA2A}"/>
    <cellStyle name="Normal 11" xfId="29" xr:uid="{3E5A549B-1802-4465-A348-A697B98C1174}"/>
    <cellStyle name="Normal 12" xfId="28" xr:uid="{1BBA48BF-7386-4212-910B-E60EA26AC929}"/>
    <cellStyle name="Normal 13" xfId="32" xr:uid="{AEBF57BB-B745-4A65-AC07-93FDCC66ED0E}"/>
    <cellStyle name="Normal 13 2" xfId="42" xr:uid="{16970026-E300-4F3B-9490-84DE959C6100}"/>
    <cellStyle name="Normal 14" xfId="46" xr:uid="{E11D00E8-111E-4BFB-91BC-95E5C2DFB253}"/>
    <cellStyle name="Normal 14 2" xfId="48" xr:uid="{C3D94D55-E30B-4B3D-BE1C-6DF8AEB95784}"/>
    <cellStyle name="Normal 15" xfId="50" xr:uid="{6E79D359-083B-4C2B-8414-98039E82164E}"/>
    <cellStyle name="Normal 2" xfId="4" xr:uid="{00000000-0005-0000-0000-000008000000}"/>
    <cellStyle name="Normal 2 2" xfId="8" xr:uid="{00000000-0005-0000-0000-000009000000}"/>
    <cellStyle name="Normal 2 2 2" xfId="38" xr:uid="{4CB3B19D-30F3-43A4-8A1E-6C70B194AAC8}"/>
    <cellStyle name="Normal 3" xfId="5" xr:uid="{00000000-0005-0000-0000-00000A000000}"/>
    <cellStyle name="Normal 4" xfId="3" xr:uid="{00000000-0005-0000-0000-00000B000000}"/>
    <cellStyle name="Normal 5" xfId="6" xr:uid="{00000000-0005-0000-0000-00000C000000}"/>
    <cellStyle name="Normal 5 2" xfId="19" xr:uid="{00000000-0005-0000-0000-00000D000000}"/>
    <cellStyle name="Normal 6" xfId="7" xr:uid="{00000000-0005-0000-0000-00000E000000}"/>
    <cellStyle name="Normal 6 2" xfId="17" xr:uid="{00000000-0005-0000-0000-00000F000000}"/>
    <cellStyle name="Normal 7" xfId="13" xr:uid="{00000000-0005-0000-0000-000010000000}"/>
    <cellStyle name="Normal 7 2" xfId="31" xr:uid="{0588B76D-8FC3-48EA-AED2-911044F04D57}"/>
    <cellStyle name="Normal 8" xfId="21" xr:uid="{00000000-0005-0000-0000-000011000000}"/>
    <cellStyle name="Normal 8 2" xfId="30" xr:uid="{044463AE-E0D0-466A-B11A-54F5EC6FE237}"/>
    <cellStyle name="Normal 9" xfId="24" xr:uid="{00000000-0005-0000-0000-000012000000}"/>
    <cellStyle name="Normal 9 2" xfId="41" xr:uid="{D969AE8A-75A4-4652-BD01-8B8320FB8E8A}"/>
    <cellStyle name="Normal 9 3" xfId="37" xr:uid="{631A1542-6C52-43E4-9CF5-B3E47B07B81B}"/>
    <cellStyle name="Porcentaje" xfId="2" builtinId="5"/>
    <cellStyle name="Porcentaje 10" xfId="27" xr:uid="{4EC70C33-C4E1-4BC7-8E29-A625781A824D}"/>
    <cellStyle name="Porcentaje 11" xfId="44" xr:uid="{55547E21-E6CC-40D6-BE5C-294543455D85}"/>
    <cellStyle name="Porcentaje 12" xfId="49" xr:uid="{875F9BC2-94F3-4C60-93C9-0892E9BE23E0}"/>
    <cellStyle name="Porcentaje 13" xfId="47" xr:uid="{E0D78F53-600E-43CF-94DB-5BD5A2EF9063}"/>
    <cellStyle name="Porcentaje 2" xfId="10" xr:uid="{00000000-0005-0000-0000-000014000000}"/>
    <cellStyle name="Porcentaje 2 2" xfId="12" xr:uid="{00000000-0005-0000-0000-000015000000}"/>
    <cellStyle name="Porcentaje 3" xfId="11" xr:uid="{00000000-0005-0000-0000-000016000000}"/>
    <cellStyle name="Porcentaje 3 2" xfId="39" xr:uid="{4E0C5C60-3BF4-42F9-B071-6DA69E074A1D}"/>
    <cellStyle name="Porcentaje 4" xfId="14" xr:uid="{00000000-0005-0000-0000-000017000000}"/>
    <cellStyle name="Porcentaje 4 2" xfId="18" xr:uid="{00000000-0005-0000-0000-000018000000}"/>
    <cellStyle name="Porcentaje 5" xfId="22" xr:uid="{00000000-0005-0000-0000-000019000000}"/>
    <cellStyle name="Porcentaje 5 2" xfId="23" xr:uid="{00000000-0005-0000-0000-00001A000000}"/>
    <cellStyle name="Porcentaje 6" xfId="45" xr:uid="{07C9DF02-42B6-4279-B7D9-785D84ECAEBD}"/>
    <cellStyle name="Porcentaje 7" xfId="36" xr:uid="{9A298A85-CC99-4756-80F0-E0F6E95E6EBC}"/>
    <cellStyle name="Porcentaje 8" xfId="43" xr:uid="{BEF9AE88-E49E-473F-A074-6DC2D6BB2411}"/>
    <cellStyle name="Porcentaje 9" xfId="34" xr:uid="{757DA016-C094-4B71-83D9-F79FF1F08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28575</xdr:rowOff>
    </xdr:from>
    <xdr:to>
      <xdr:col>5</xdr:col>
      <xdr:colOff>914400</xdr:colOff>
      <xdr:row>3</xdr:row>
      <xdr:rowOff>21420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28575"/>
          <a:ext cx="6057900" cy="96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2628106</xdr:colOff>
      <xdr:row>0</xdr:row>
      <xdr:rowOff>23812</xdr:rowOff>
    </xdr:from>
    <xdr:to>
      <xdr:col>5</xdr:col>
      <xdr:colOff>284623</xdr:colOff>
      <xdr:row>3</xdr:row>
      <xdr:rowOff>101238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106" y="23812"/>
          <a:ext cx="6062330" cy="95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2:H36"/>
  <sheetViews>
    <sheetView showGridLines="0" topLeftCell="A16" workbookViewId="0">
      <selection activeCell="G7" sqref="G7"/>
    </sheetView>
  </sheetViews>
  <sheetFormatPr baseColWidth="10" defaultRowHeight="15" x14ac:dyDescent="0.25"/>
  <cols>
    <col min="1" max="1" width="5" customWidth="1"/>
    <col min="2" max="2" width="57.7109375" customWidth="1"/>
    <col min="3" max="3" width="17.5703125" customWidth="1"/>
    <col min="4" max="4" width="17.85546875" customWidth="1"/>
    <col min="5" max="5" width="12.28515625" customWidth="1"/>
    <col min="6" max="6" width="14.140625" bestFit="1" customWidth="1"/>
    <col min="7" max="7" width="17.85546875" bestFit="1" customWidth="1"/>
  </cols>
  <sheetData>
    <row r="2" spans="1:8" ht="30.75" customHeight="1" x14ac:dyDescent="0.25"/>
    <row r="3" spans="1:8" ht="30.75" customHeight="1" x14ac:dyDescent="0.25"/>
    <row r="4" spans="1:8" ht="18" customHeight="1" x14ac:dyDescent="0.25">
      <c r="A4" s="160" t="s">
        <v>56</v>
      </c>
      <c r="B4" s="160"/>
      <c r="C4" s="160"/>
      <c r="D4" s="160"/>
      <c r="E4" s="160"/>
    </row>
    <row r="5" spans="1:8" ht="16.5" thickBot="1" x14ac:dyDescent="0.3">
      <c r="A5" s="35"/>
      <c r="B5" s="35"/>
      <c r="C5" s="35"/>
      <c r="D5" s="35"/>
      <c r="E5" s="35"/>
    </row>
    <row r="6" spans="1:8" ht="18.75" thickBot="1" x14ac:dyDescent="0.3">
      <c r="B6" s="20"/>
      <c r="C6" s="161" t="s">
        <v>52</v>
      </c>
      <c r="D6" s="162"/>
      <c r="E6" s="163"/>
      <c r="F6" s="1"/>
      <c r="G6" s="1"/>
      <c r="H6" s="1"/>
    </row>
    <row r="7" spans="1:8" ht="53.25" customHeight="1" thickBot="1" x14ac:dyDescent="0.3">
      <c r="A7" s="6"/>
      <c r="B7" s="94" t="s">
        <v>6</v>
      </c>
      <c r="C7" s="71" t="s">
        <v>10</v>
      </c>
      <c r="D7" s="42" t="s">
        <v>34</v>
      </c>
      <c r="E7" s="72" t="s">
        <v>9</v>
      </c>
      <c r="F7" s="85"/>
      <c r="G7" s="86"/>
      <c r="H7" s="1"/>
    </row>
    <row r="8" spans="1:8" ht="25.5" customHeight="1" thickTop="1" thickBot="1" x14ac:dyDescent="0.3">
      <c r="A8" s="6"/>
      <c r="B8" s="21" t="s">
        <v>4</v>
      </c>
      <c r="C8" s="12" t="s">
        <v>18</v>
      </c>
      <c r="D8" s="140" t="s">
        <v>19</v>
      </c>
      <c r="E8" s="139" t="s">
        <v>20</v>
      </c>
      <c r="F8" s="87"/>
      <c r="G8" s="1"/>
      <c r="H8" s="1"/>
    </row>
    <row r="9" spans="1:8" ht="13.5" customHeight="1" thickTop="1" x14ac:dyDescent="0.25">
      <c r="A9" s="6"/>
      <c r="B9" s="22"/>
      <c r="C9" s="9"/>
      <c r="D9" s="134"/>
      <c r="E9" s="77"/>
      <c r="F9" s="1"/>
      <c r="G9" s="1"/>
      <c r="H9" s="1"/>
    </row>
    <row r="10" spans="1:8" ht="16.5" x14ac:dyDescent="0.25">
      <c r="A10" s="6"/>
      <c r="B10" s="23" t="s">
        <v>8</v>
      </c>
      <c r="C10" s="9"/>
      <c r="D10" s="5"/>
      <c r="E10" s="37"/>
      <c r="F10" s="1"/>
      <c r="G10" s="1"/>
      <c r="H10" s="1"/>
    </row>
    <row r="11" spans="1:8" ht="17.25" customHeight="1" x14ac:dyDescent="0.25">
      <c r="A11" s="4"/>
      <c r="B11" s="15" t="s">
        <v>31</v>
      </c>
      <c r="C11" s="133">
        <v>16877397</v>
      </c>
      <c r="D11" s="132">
        <v>26766283</v>
      </c>
      <c r="E11" s="38">
        <f>D11/C11</f>
        <v>1.5859248318920269</v>
      </c>
      <c r="F11" s="1"/>
      <c r="G11" s="1"/>
      <c r="H11" s="1"/>
    </row>
    <row r="12" spans="1:8" ht="17.25" customHeight="1" x14ac:dyDescent="0.25">
      <c r="A12" s="4"/>
      <c r="B12" s="15" t="s">
        <v>7</v>
      </c>
      <c r="C12" s="133">
        <v>35991881</v>
      </c>
      <c r="D12" s="132">
        <v>33039352.170000002</v>
      </c>
      <c r="E12" s="38">
        <f t="shared" ref="E12" si="0">D12/C12</f>
        <v>0.91796680951462362</v>
      </c>
      <c r="F12" s="1"/>
      <c r="G12" s="88"/>
      <c r="H12" s="1"/>
    </row>
    <row r="13" spans="1:8" ht="18.75" customHeight="1" x14ac:dyDescent="0.25">
      <c r="A13" s="4"/>
      <c r="B13" s="24" t="s">
        <v>50</v>
      </c>
      <c r="C13" s="133">
        <v>0</v>
      </c>
      <c r="D13" s="132">
        <v>1977922.7</v>
      </c>
      <c r="E13" s="39" t="s">
        <v>47</v>
      </c>
      <c r="F13" s="89"/>
      <c r="G13" s="1"/>
      <c r="H13" s="1"/>
    </row>
    <row r="14" spans="1:8" ht="17.25" thickBot="1" x14ac:dyDescent="0.3">
      <c r="B14" s="25" t="s">
        <v>13</v>
      </c>
      <c r="C14" s="138">
        <f>SUM(C11:C13)</f>
        <v>52869278</v>
      </c>
      <c r="D14" s="141">
        <f>SUM(D11:D13)</f>
        <v>61783557.870000005</v>
      </c>
      <c r="E14" s="40">
        <f>+D14/C14</f>
        <v>1.168609827998786</v>
      </c>
      <c r="F14" s="1"/>
      <c r="G14" s="1"/>
      <c r="H14" s="1"/>
    </row>
    <row r="15" spans="1:8" ht="14.25" customHeight="1" x14ac:dyDescent="0.25">
      <c r="B15" s="26"/>
      <c r="C15" s="10"/>
      <c r="D15" s="13"/>
      <c r="E15" s="41"/>
      <c r="F15" s="1"/>
      <c r="G15" s="1"/>
      <c r="H15" s="1"/>
    </row>
    <row r="16" spans="1:8" ht="10.5" customHeight="1" x14ac:dyDescent="0.25">
      <c r="B16" s="26"/>
      <c r="C16" s="10"/>
      <c r="D16" s="14"/>
      <c r="E16" s="41"/>
      <c r="F16" s="1"/>
      <c r="G16" s="1"/>
      <c r="H16" s="1"/>
    </row>
    <row r="17" spans="1:8" ht="17.25" thickBot="1" x14ac:dyDescent="0.3">
      <c r="B17" s="25" t="s">
        <v>14</v>
      </c>
      <c r="C17" s="17">
        <f>C18+C19</f>
        <v>42453772.816</v>
      </c>
      <c r="D17" s="36">
        <f>D18+D19</f>
        <v>42521549.398000002</v>
      </c>
      <c r="E17" s="40">
        <f>+D17/C17</f>
        <v>1.0015964795942578</v>
      </c>
      <c r="F17" s="89"/>
      <c r="G17" s="1"/>
      <c r="H17" s="1"/>
    </row>
    <row r="18" spans="1:8" ht="16.5" x14ac:dyDescent="0.25">
      <c r="B18" s="27" t="s">
        <v>53</v>
      </c>
      <c r="C18" s="61">
        <v>42403772.816</v>
      </c>
      <c r="D18" s="142">
        <v>42403772.816</v>
      </c>
      <c r="E18" s="62">
        <f t="shared" ref="E18" si="1">D18/C18</f>
        <v>1</v>
      </c>
      <c r="F18" s="90"/>
      <c r="G18" s="1"/>
      <c r="H18" s="1"/>
    </row>
    <row r="19" spans="1:8" ht="16.5" x14ac:dyDescent="0.25">
      <c r="B19" s="135" t="s">
        <v>54</v>
      </c>
      <c r="C19" s="136">
        <v>50000</v>
      </c>
      <c r="D19" s="143">
        <v>117776.58199999999</v>
      </c>
      <c r="E19" s="137"/>
      <c r="F19" s="90"/>
      <c r="G19" s="1"/>
      <c r="H19" s="1"/>
    </row>
    <row r="20" spans="1:8" ht="18.75" thickBot="1" x14ac:dyDescent="0.3">
      <c r="B20" s="144" t="s">
        <v>12</v>
      </c>
      <c r="C20" s="145">
        <f>+C17+C14</f>
        <v>95323050.816</v>
      </c>
      <c r="D20" s="146">
        <f>+D17+D14</f>
        <v>104305107.26800001</v>
      </c>
      <c r="E20" s="147">
        <f>+D20/C20</f>
        <v>1.0942275386185223</v>
      </c>
      <c r="F20" s="89"/>
      <c r="G20" s="1"/>
      <c r="H20" s="1"/>
    </row>
    <row r="21" spans="1:8" ht="15.75" thickTop="1" x14ac:dyDescent="0.25">
      <c r="C21" s="3"/>
      <c r="D21" s="1"/>
    </row>
    <row r="22" spans="1:8" ht="15.75" x14ac:dyDescent="0.25">
      <c r="A22" s="7"/>
      <c r="B22" s="19"/>
      <c r="C22" s="1"/>
      <c r="D22" s="1"/>
    </row>
    <row r="23" spans="1:8" ht="18.75" customHeight="1" thickBot="1" x14ac:dyDescent="0.3">
      <c r="A23" s="7"/>
      <c r="B23" s="19" t="s">
        <v>0</v>
      </c>
      <c r="C23" s="28"/>
      <c r="D23" s="28"/>
      <c r="E23" s="29"/>
    </row>
    <row r="24" spans="1:8" ht="30" x14ac:dyDescent="0.25">
      <c r="B24" s="76" t="s">
        <v>48</v>
      </c>
      <c r="C24" s="73" t="s">
        <v>40</v>
      </c>
      <c r="D24" s="74" t="s">
        <v>58</v>
      </c>
      <c r="E24" s="75" t="s">
        <v>17</v>
      </c>
    </row>
    <row r="25" spans="1:8" ht="15.75" x14ac:dyDescent="0.25">
      <c r="B25" s="126" t="s">
        <v>27</v>
      </c>
      <c r="C25" s="127">
        <f>SUM(C26:C30)</f>
        <v>2253246</v>
      </c>
      <c r="D25" s="129">
        <f>SUM(D26:D30)</f>
        <v>22254</v>
      </c>
      <c r="E25" s="128">
        <f>+D25/C25</f>
        <v>9.87641828721764E-3</v>
      </c>
    </row>
    <row r="26" spans="1:8" ht="21" customHeight="1" x14ac:dyDescent="0.25">
      <c r="B26" s="93" t="s">
        <v>26</v>
      </c>
      <c r="C26" s="64">
        <v>5850</v>
      </c>
      <c r="D26" s="63">
        <v>0</v>
      </c>
      <c r="E26" s="65">
        <v>0</v>
      </c>
    </row>
    <row r="27" spans="1:8" x14ac:dyDescent="0.25">
      <c r="B27" s="92" t="s">
        <v>24</v>
      </c>
      <c r="C27" s="64">
        <v>1197771</v>
      </c>
      <c r="D27" s="63">
        <v>0</v>
      </c>
      <c r="E27" s="66">
        <f>+D27/C27</f>
        <v>0</v>
      </c>
      <c r="G27" s="97"/>
    </row>
    <row r="28" spans="1:8" ht="16.5" customHeight="1" x14ac:dyDescent="0.25">
      <c r="B28" s="92" t="s">
        <v>25</v>
      </c>
      <c r="C28" s="64">
        <v>161375</v>
      </c>
      <c r="D28" s="63">
        <v>0</v>
      </c>
      <c r="E28" s="66">
        <f t="shared" ref="E28:E30" si="2">+D28/C28</f>
        <v>0</v>
      </c>
      <c r="G28" s="97"/>
    </row>
    <row r="29" spans="1:8" ht="15.75" customHeight="1" x14ac:dyDescent="0.25">
      <c r="B29" s="92" t="s">
        <v>28</v>
      </c>
      <c r="C29" s="64">
        <v>705433</v>
      </c>
      <c r="D29" s="63">
        <v>22254</v>
      </c>
      <c r="E29" s="66">
        <f t="shared" si="2"/>
        <v>3.1546582028342873E-2</v>
      </c>
      <c r="G29" s="125"/>
    </row>
    <row r="30" spans="1:8" ht="15.75" customHeight="1" thickBot="1" x14ac:dyDescent="0.3">
      <c r="B30" s="99" t="s">
        <v>29</v>
      </c>
      <c r="C30" s="100">
        <v>182817</v>
      </c>
      <c r="D30" s="68">
        <v>0</v>
      </c>
      <c r="E30" s="67">
        <f t="shared" si="2"/>
        <v>0</v>
      </c>
      <c r="G30" s="97"/>
    </row>
    <row r="31" spans="1:8" x14ac:dyDescent="0.25">
      <c r="C31" s="30"/>
      <c r="D31" s="69"/>
      <c r="G31" s="97"/>
    </row>
    <row r="32" spans="1:8" x14ac:dyDescent="0.25">
      <c r="C32" s="1"/>
      <c r="D32" s="30"/>
    </row>
    <row r="33" spans="3:3" x14ac:dyDescent="0.25">
      <c r="C33" s="1"/>
    </row>
    <row r="34" spans="3:3" x14ac:dyDescent="0.25">
      <c r="C34" s="1"/>
    </row>
    <row r="36" spans="3:3" x14ac:dyDescent="0.25">
      <c r="C36" s="1"/>
    </row>
  </sheetData>
  <mergeCells count="2">
    <mergeCell ref="A4:E4"/>
    <mergeCell ref="C6:E6"/>
  </mergeCells>
  <printOptions horizontalCentered="1" verticalCentered="1"/>
  <pageMargins left="0.70866141732283472" right="0.70866141732283472" top="0.43307086614173229" bottom="0.15748031496062992" header="0.19685039370078741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N85"/>
  <sheetViews>
    <sheetView showGridLines="0" tabSelected="1" topLeftCell="A22" zoomScale="80" zoomScaleNormal="80" workbookViewId="0">
      <selection activeCell="A48" sqref="A48"/>
    </sheetView>
  </sheetViews>
  <sheetFormatPr baseColWidth="10" defaultRowHeight="15" x14ac:dyDescent="0.25"/>
  <cols>
    <col min="1" max="1" width="59.85546875" customWidth="1"/>
    <col min="2" max="2" width="18.28515625" customWidth="1"/>
    <col min="3" max="3" width="16.5703125" customWidth="1"/>
    <col min="4" max="4" width="16.140625" style="101" customWidth="1"/>
    <col min="5" max="5" width="15.42578125" customWidth="1"/>
    <col min="6" max="6" width="19.140625" customWidth="1"/>
    <col min="7" max="7" width="14.5703125" bestFit="1" customWidth="1"/>
    <col min="8" max="8" width="26.42578125" customWidth="1"/>
    <col min="11" max="11" width="17.5703125" customWidth="1"/>
    <col min="14" max="14" width="15" bestFit="1" customWidth="1"/>
  </cols>
  <sheetData>
    <row r="1" spans="1:13" ht="39.75" customHeight="1" x14ac:dyDescent="0.25"/>
    <row r="4" spans="1:13" ht="18" x14ac:dyDescent="0.25">
      <c r="A4" s="172" t="s">
        <v>33</v>
      </c>
      <c r="B4" s="172"/>
      <c r="C4" s="172"/>
      <c r="D4" s="172"/>
      <c r="E4" s="33"/>
      <c r="F4" s="33"/>
    </row>
    <row r="5" spans="1:13" ht="31.5" customHeight="1" x14ac:dyDescent="0.25">
      <c r="A5" s="172" t="s">
        <v>57</v>
      </c>
      <c r="B5" s="172"/>
      <c r="C5" s="172"/>
      <c r="D5" s="172"/>
      <c r="E5" s="33"/>
      <c r="F5" s="81"/>
      <c r="G5" s="80"/>
      <c r="H5" s="80"/>
      <c r="I5" s="80"/>
      <c r="J5" s="80"/>
    </row>
    <row r="6" spans="1:13" ht="23.25" customHeight="1" thickBot="1" x14ac:dyDescent="0.3">
      <c r="A6" s="33"/>
      <c r="B6" s="33"/>
      <c r="C6" s="95"/>
      <c r="D6" s="102"/>
      <c r="E6" s="35"/>
      <c r="F6" s="35"/>
      <c r="H6" s="113"/>
    </row>
    <row r="7" spans="1:13" ht="15" customHeight="1" x14ac:dyDescent="0.25">
      <c r="A7" s="173" t="s">
        <v>6</v>
      </c>
      <c r="B7" s="175" t="s">
        <v>49</v>
      </c>
      <c r="C7" s="168" t="s">
        <v>55</v>
      </c>
      <c r="D7" s="169"/>
      <c r="E7" s="82"/>
      <c r="F7" s="82"/>
    </row>
    <row r="8" spans="1:13" ht="30" customHeight="1" thickBot="1" x14ac:dyDescent="0.3">
      <c r="A8" s="174"/>
      <c r="B8" s="176"/>
      <c r="C8" s="170"/>
      <c r="D8" s="171"/>
      <c r="E8" s="83"/>
      <c r="F8" s="83"/>
      <c r="H8" s="114"/>
    </row>
    <row r="9" spans="1:13" ht="44.25" customHeight="1" thickBot="1" x14ac:dyDescent="0.3">
      <c r="A9" s="44"/>
      <c r="B9" s="34" t="s">
        <v>5</v>
      </c>
      <c r="C9" s="56" t="s">
        <v>38</v>
      </c>
      <c r="D9" s="56" t="s">
        <v>39</v>
      </c>
      <c r="E9" s="164"/>
      <c r="F9" s="164"/>
      <c r="G9" s="164"/>
      <c r="H9" s="166"/>
    </row>
    <row r="10" spans="1:13" ht="16.5" thickBot="1" x14ac:dyDescent="0.3">
      <c r="A10" s="45" t="s">
        <v>4</v>
      </c>
      <c r="B10" s="43"/>
      <c r="C10" s="57"/>
      <c r="D10" s="57"/>
      <c r="E10" s="164"/>
      <c r="F10" s="164"/>
      <c r="G10" s="165"/>
      <c r="H10" s="167"/>
    </row>
    <row r="11" spans="1:13" ht="16.5" thickBot="1" x14ac:dyDescent="0.3">
      <c r="A11" s="46" t="s">
        <v>3</v>
      </c>
      <c r="B11" s="2">
        <f>SUM(B12:B18)</f>
        <v>63656091</v>
      </c>
      <c r="C11" s="2">
        <f>SUM(C12:C18)</f>
        <v>55401907.322999999</v>
      </c>
      <c r="D11" s="103">
        <f>C11/B11</f>
        <v>0.87033159675167615</v>
      </c>
      <c r="E11" s="91"/>
      <c r="F11" s="91"/>
      <c r="G11" s="91"/>
      <c r="H11" s="91"/>
      <c r="I11" s="115"/>
      <c r="J11" s="115"/>
      <c r="K11" s="115"/>
      <c r="L11" s="115"/>
      <c r="M11" s="115"/>
    </row>
    <row r="12" spans="1:13" x14ac:dyDescent="0.25">
      <c r="A12" s="47" t="s">
        <v>2</v>
      </c>
      <c r="B12" s="54">
        <v>10064494</v>
      </c>
      <c r="C12" s="54">
        <v>7849389</v>
      </c>
      <c r="D12" s="104">
        <f>+C12/B12</f>
        <v>0.77990895518443348</v>
      </c>
      <c r="E12" s="91"/>
      <c r="F12" s="91"/>
      <c r="G12" s="91"/>
      <c r="H12" s="91"/>
      <c r="I12" s="115"/>
      <c r="J12" s="115"/>
      <c r="K12" s="115"/>
      <c r="L12" s="115"/>
      <c r="M12" s="115"/>
    </row>
    <row r="13" spans="1:13" x14ac:dyDescent="0.25">
      <c r="A13" s="48" t="s">
        <v>35</v>
      </c>
      <c r="B13" s="131">
        <v>7180278</v>
      </c>
      <c r="C13" s="55">
        <v>5262236</v>
      </c>
      <c r="D13" s="105">
        <f>+C13/B13</f>
        <v>0.73287357397582653</v>
      </c>
      <c r="E13" s="91"/>
      <c r="F13" s="91"/>
      <c r="G13" s="91"/>
      <c r="H13" s="91"/>
      <c r="I13" s="115"/>
      <c r="J13" s="115"/>
      <c r="K13" s="115"/>
      <c r="L13" s="115"/>
      <c r="M13" s="115"/>
    </row>
    <row r="14" spans="1:13" x14ac:dyDescent="0.25">
      <c r="A14" s="48" t="s">
        <v>37</v>
      </c>
      <c r="B14" s="55">
        <v>6335067</v>
      </c>
      <c r="C14" s="55">
        <v>5556280.3229999999</v>
      </c>
      <c r="D14" s="105">
        <f>+C14/B14</f>
        <v>0.87706733377879031</v>
      </c>
      <c r="E14" s="91"/>
      <c r="F14" s="91"/>
      <c r="G14" s="91"/>
      <c r="H14" s="91"/>
      <c r="I14" s="115"/>
      <c r="J14" s="115"/>
      <c r="K14" s="115"/>
      <c r="L14" s="115"/>
      <c r="M14" s="115"/>
    </row>
    <row r="15" spans="1:13" ht="15.75" customHeight="1" x14ac:dyDescent="0.25">
      <c r="A15" s="49" t="s">
        <v>1</v>
      </c>
      <c r="B15" s="55">
        <f>38916664-13692203-66959</f>
        <v>25157502</v>
      </c>
      <c r="C15" s="55">
        <f>36236847-13692203</f>
        <v>22544644</v>
      </c>
      <c r="D15" s="105">
        <f>+C15/B15</f>
        <v>0.8961400062693029</v>
      </c>
      <c r="E15" s="91"/>
      <c r="F15" s="91"/>
      <c r="G15" s="91"/>
      <c r="H15" s="91"/>
      <c r="I15" s="97"/>
      <c r="J15" s="97"/>
      <c r="K15" s="97"/>
      <c r="L15" s="97"/>
      <c r="M15" s="97"/>
    </row>
    <row r="16" spans="1:13" ht="15.75" customHeight="1" x14ac:dyDescent="0.25">
      <c r="A16" s="49" t="s">
        <v>44</v>
      </c>
      <c r="B16" s="55">
        <v>13692203</v>
      </c>
      <c r="C16" s="55">
        <v>13692203</v>
      </c>
      <c r="D16" s="105">
        <f t="shared" ref="D16:D18" si="0">+C16/B16</f>
        <v>1</v>
      </c>
      <c r="E16" s="91"/>
      <c r="F16" s="91"/>
      <c r="G16" s="91"/>
      <c r="H16" s="91"/>
      <c r="I16" s="115"/>
      <c r="J16" s="115"/>
      <c r="K16" s="115"/>
      <c r="L16" s="115"/>
      <c r="M16" s="115"/>
    </row>
    <row r="17" spans="1:14" ht="15.75" customHeight="1" x14ac:dyDescent="0.25">
      <c r="A17" s="49" t="s">
        <v>36</v>
      </c>
      <c r="B17" s="55">
        <v>1013975</v>
      </c>
      <c r="C17" s="55">
        <v>291234</v>
      </c>
      <c r="D17" s="105">
        <f t="shared" si="0"/>
        <v>0.28722009911486968</v>
      </c>
      <c r="E17" s="91"/>
      <c r="F17" s="91"/>
      <c r="G17" s="91"/>
      <c r="H17" s="91"/>
      <c r="I17" s="115"/>
      <c r="J17" s="115"/>
      <c r="K17" s="115"/>
      <c r="L17" s="115"/>
      <c r="M17" s="115"/>
    </row>
    <row r="18" spans="1:14" ht="15.75" customHeight="1" x14ac:dyDescent="0.25">
      <c r="A18" s="49" t="s">
        <v>41</v>
      </c>
      <c r="B18" s="55">
        <v>212572</v>
      </c>
      <c r="C18" s="55">
        <v>205921</v>
      </c>
      <c r="D18" s="105">
        <f t="shared" si="0"/>
        <v>0.96871177765651173</v>
      </c>
      <c r="E18" s="91"/>
      <c r="F18" s="91"/>
      <c r="G18" s="91"/>
      <c r="H18" s="91"/>
      <c r="I18" s="115"/>
      <c r="J18" s="115"/>
      <c r="K18" s="115"/>
      <c r="L18" s="115"/>
      <c r="M18" s="115"/>
      <c r="N18" s="115"/>
    </row>
    <row r="19" spans="1:14" ht="16.5" thickBot="1" x14ac:dyDescent="0.3">
      <c r="A19" s="149" t="s">
        <v>32</v>
      </c>
      <c r="B19" s="148">
        <v>3600000</v>
      </c>
      <c r="C19" s="148">
        <v>0</v>
      </c>
      <c r="D19" s="150">
        <f t="shared" ref="D19:D25" si="1">C19/B19</f>
        <v>0</v>
      </c>
      <c r="E19" s="91"/>
      <c r="F19" s="91"/>
      <c r="G19" s="91"/>
      <c r="H19" s="91"/>
      <c r="I19" s="115"/>
      <c r="J19" s="115"/>
      <c r="K19" s="115"/>
      <c r="L19" s="115"/>
      <c r="M19" s="115"/>
      <c r="N19" s="115"/>
    </row>
    <row r="20" spans="1:14" ht="16.5" thickBot="1" x14ac:dyDescent="0.3">
      <c r="A20" s="50" t="s">
        <v>16</v>
      </c>
      <c r="B20" s="8">
        <f>SUM(B21:B22)</f>
        <v>28000000</v>
      </c>
      <c r="C20" s="8">
        <f>SUM(C21:C22)</f>
        <v>14621419</v>
      </c>
      <c r="D20" s="103">
        <f t="shared" si="1"/>
        <v>0.52219353571428573</v>
      </c>
      <c r="E20" s="91"/>
      <c r="F20" s="91"/>
      <c r="G20" s="91"/>
      <c r="H20" s="91"/>
      <c r="I20" s="115"/>
      <c r="J20" s="115"/>
      <c r="K20" s="115"/>
      <c r="L20" s="115"/>
      <c r="M20" s="115"/>
      <c r="N20" s="115"/>
    </row>
    <row r="21" spans="1:14" ht="15.75" customHeight="1" x14ac:dyDescent="0.25">
      <c r="A21" s="79" t="s">
        <v>46</v>
      </c>
      <c r="B21" s="54">
        <v>13000000</v>
      </c>
      <c r="C21" s="54">
        <v>2932700</v>
      </c>
      <c r="D21" s="105">
        <f>C21/B21</f>
        <v>0.2255923076923077</v>
      </c>
      <c r="E21" s="91"/>
      <c r="F21" s="91"/>
      <c r="G21" s="91"/>
      <c r="H21" s="91"/>
      <c r="I21" s="115"/>
      <c r="J21" s="115"/>
      <c r="K21" s="115"/>
      <c r="L21" s="115"/>
      <c r="M21" s="115"/>
      <c r="N21" s="115"/>
    </row>
    <row r="22" spans="1:14" ht="15.75" customHeight="1" thickBot="1" x14ac:dyDescent="0.3">
      <c r="A22" s="47" t="s">
        <v>45</v>
      </c>
      <c r="B22" s="78">
        <v>15000000</v>
      </c>
      <c r="C22" s="130">
        <v>11688719</v>
      </c>
      <c r="D22" s="105">
        <f t="shared" si="1"/>
        <v>0.77924793333333331</v>
      </c>
      <c r="E22" s="91"/>
      <c r="F22" s="91"/>
      <c r="G22" s="91"/>
      <c r="H22" s="91"/>
      <c r="I22" s="115"/>
      <c r="J22" s="115"/>
      <c r="K22" s="115"/>
      <c r="L22" s="115"/>
      <c r="M22" s="115"/>
      <c r="N22" s="115"/>
    </row>
    <row r="23" spans="1:14" ht="15.75" customHeight="1" thickBot="1" x14ac:dyDescent="0.3">
      <c r="A23" s="46" t="s">
        <v>15</v>
      </c>
      <c r="B23" s="2">
        <f>+B11+B19+B20</f>
        <v>95256091</v>
      </c>
      <c r="C23" s="2">
        <f>+C11+C19+C20</f>
        <v>70023326.322999999</v>
      </c>
      <c r="D23" s="103">
        <f t="shared" si="1"/>
        <v>0.73510602406516978</v>
      </c>
      <c r="E23" s="91"/>
      <c r="F23" s="91"/>
      <c r="G23" s="91"/>
      <c r="H23" s="91"/>
      <c r="I23" s="115"/>
      <c r="J23" s="115"/>
      <c r="K23" s="115"/>
      <c r="L23" s="115"/>
      <c r="M23" s="115"/>
      <c r="N23" s="115"/>
    </row>
    <row r="24" spans="1:14" ht="15.75" customHeight="1" thickBot="1" x14ac:dyDescent="0.3">
      <c r="A24" s="59" t="s">
        <v>42</v>
      </c>
      <c r="B24" s="60">
        <v>66959</v>
      </c>
      <c r="C24" s="60">
        <f>+'INGR ACUMULADOS '!D20-'GASTOS ACUM '!C23</f>
        <v>34281780.945000008</v>
      </c>
      <c r="D24" s="103">
        <f t="shared" si="1"/>
        <v>511.9816745321765</v>
      </c>
      <c r="E24" s="91"/>
      <c r="F24" s="91"/>
      <c r="G24" s="91"/>
      <c r="H24" s="91"/>
      <c r="I24" s="115"/>
      <c r="J24" s="115"/>
      <c r="K24" s="115"/>
      <c r="L24" s="115"/>
      <c r="M24" s="115"/>
      <c r="N24" s="115"/>
    </row>
    <row r="25" spans="1:14" ht="15.75" customHeight="1" thickBot="1" x14ac:dyDescent="0.3">
      <c r="A25" s="50" t="s">
        <v>22</v>
      </c>
      <c r="B25" s="16">
        <f>+B23+B24+1</f>
        <v>95323051</v>
      </c>
      <c r="C25" s="16">
        <f>+C23+C24</f>
        <v>104305107.26800001</v>
      </c>
      <c r="D25" s="103">
        <f t="shared" si="1"/>
        <v>1.094227536506359</v>
      </c>
      <c r="E25" s="91"/>
      <c r="F25" s="91"/>
      <c r="G25" s="91"/>
      <c r="H25" s="91"/>
      <c r="I25" s="115"/>
      <c r="J25" s="115"/>
      <c r="K25" s="115"/>
      <c r="L25" s="115"/>
      <c r="M25" s="115"/>
      <c r="N25" s="115"/>
    </row>
    <row r="26" spans="1:14" ht="15.75" hidden="1" customHeight="1" thickBot="1" x14ac:dyDescent="0.3">
      <c r="A26" s="51"/>
      <c r="B26" s="11"/>
      <c r="C26" s="53"/>
      <c r="D26" s="106"/>
      <c r="E26" s="91"/>
      <c r="F26" s="91"/>
      <c r="G26" s="91"/>
      <c r="H26" s="91"/>
      <c r="I26" s="115"/>
      <c r="J26" s="115"/>
      <c r="K26" s="115"/>
      <c r="L26" s="115"/>
      <c r="M26" s="115"/>
      <c r="N26" s="115"/>
    </row>
    <row r="27" spans="1:14" ht="18.75" hidden="1" customHeight="1" x14ac:dyDescent="0.25">
      <c r="A27" s="50" t="s">
        <v>21</v>
      </c>
      <c r="B27" s="8">
        <f>SUM(B28:B29)</f>
        <v>0</v>
      </c>
      <c r="C27" s="18">
        <v>63546.400000000001</v>
      </c>
      <c r="D27" s="107"/>
      <c r="E27" s="91"/>
      <c r="F27" s="91"/>
      <c r="G27" s="91"/>
      <c r="H27" s="91"/>
      <c r="I27" s="115"/>
      <c r="J27" s="115"/>
      <c r="K27" s="115"/>
      <c r="L27" s="115"/>
      <c r="M27" s="115"/>
      <c r="N27" s="115"/>
    </row>
    <row r="28" spans="1:14" ht="15.75" hidden="1" customHeight="1" x14ac:dyDescent="0.25">
      <c r="A28" s="47" t="s">
        <v>11</v>
      </c>
      <c r="B28" s="53"/>
      <c r="C28" s="58">
        <f>+C20+C21+C25</f>
        <v>121859226.26800001</v>
      </c>
      <c r="D28" s="108"/>
      <c r="E28" s="91"/>
      <c r="F28" s="91"/>
      <c r="G28" s="91"/>
      <c r="H28" s="91"/>
      <c r="I28" s="115"/>
      <c r="J28" s="115"/>
      <c r="K28" s="115"/>
      <c r="L28" s="115"/>
      <c r="M28" s="115"/>
      <c r="N28" s="115"/>
    </row>
    <row r="29" spans="1:14" ht="15.75" hidden="1" customHeight="1" x14ac:dyDescent="0.25">
      <c r="A29" s="52" t="s">
        <v>30</v>
      </c>
      <c r="B29" s="18"/>
      <c r="C29" s="18"/>
      <c r="D29" s="109"/>
      <c r="E29" s="91"/>
      <c r="F29" s="91"/>
      <c r="G29" s="91"/>
      <c r="H29" s="91"/>
      <c r="I29" s="115"/>
      <c r="J29" s="115"/>
      <c r="K29" s="115"/>
      <c r="L29" s="115"/>
      <c r="M29" s="115"/>
      <c r="N29" s="115"/>
    </row>
    <row r="30" spans="1:14" ht="16.5" hidden="1" thickBot="1" x14ac:dyDescent="0.3">
      <c r="A30" s="46" t="s">
        <v>23</v>
      </c>
      <c r="B30" s="2"/>
      <c r="C30" s="2"/>
      <c r="D30" s="110"/>
      <c r="E30" s="91"/>
      <c r="F30" s="91"/>
      <c r="G30" s="91"/>
      <c r="H30" s="91"/>
      <c r="I30" s="115"/>
      <c r="J30" s="115"/>
      <c r="K30" s="115"/>
      <c r="L30" s="115"/>
      <c r="M30" s="115"/>
      <c r="N30" s="115"/>
    </row>
    <row r="31" spans="1:14" x14ac:dyDescent="0.25">
      <c r="B31" s="32"/>
      <c r="C31" s="70"/>
      <c r="D31" s="111"/>
      <c r="E31" s="91"/>
      <c r="F31" s="91"/>
      <c r="G31" s="91"/>
      <c r="H31" s="91"/>
      <c r="I31" s="97"/>
      <c r="J31" s="115"/>
      <c r="K31" s="115"/>
      <c r="L31" s="97"/>
      <c r="M31" s="97"/>
      <c r="N31" s="115"/>
    </row>
    <row r="32" spans="1:14" x14ac:dyDescent="0.25">
      <c r="B32" s="32"/>
      <c r="C32" s="91"/>
      <c r="D32" s="91"/>
      <c r="E32" s="91"/>
      <c r="F32" s="91"/>
      <c r="G32" s="91"/>
      <c r="H32" s="91"/>
      <c r="I32" s="97"/>
      <c r="J32" s="115"/>
      <c r="K32" s="115"/>
      <c r="L32" s="97"/>
      <c r="M32" s="97"/>
      <c r="N32" s="115"/>
    </row>
    <row r="33" spans="1:14" ht="18" customHeight="1" thickBot="1" x14ac:dyDescent="0.3">
      <c r="A33" s="151" t="s">
        <v>0</v>
      </c>
      <c r="B33" s="84"/>
      <c r="C33" s="84"/>
      <c r="D33" s="152"/>
      <c r="E33" s="91"/>
      <c r="F33" s="91"/>
      <c r="G33" s="91"/>
      <c r="H33" s="91"/>
      <c r="I33" s="97"/>
      <c r="J33" s="115"/>
      <c r="K33" s="115"/>
      <c r="L33" s="97"/>
      <c r="M33" s="97"/>
      <c r="N33" s="115"/>
    </row>
    <row r="34" spans="1:14" ht="30.75" customHeight="1" thickBot="1" x14ac:dyDescent="0.3">
      <c r="A34" s="118" t="s">
        <v>51</v>
      </c>
      <c r="B34" s="121" t="s">
        <v>40</v>
      </c>
      <c r="C34" s="155" t="s">
        <v>59</v>
      </c>
      <c r="D34" s="156" t="s">
        <v>43</v>
      </c>
      <c r="E34" s="91"/>
      <c r="F34" s="91"/>
      <c r="H34" s="1"/>
      <c r="I34" s="97"/>
      <c r="J34" s="115"/>
      <c r="K34" s="115"/>
      <c r="L34" s="97"/>
      <c r="M34" s="97"/>
      <c r="N34" s="115"/>
    </row>
    <row r="35" spans="1:14" ht="15" customHeight="1" x14ac:dyDescent="0.25">
      <c r="A35" s="124" t="s">
        <v>27</v>
      </c>
      <c r="B35" s="96">
        <f>SUM(B36:B40)</f>
        <v>2253246</v>
      </c>
      <c r="C35" s="96">
        <v>42918.071000000004</v>
      </c>
      <c r="D35" s="157">
        <f>SUM(D36:D40)</f>
        <v>22254</v>
      </c>
      <c r="E35" s="91"/>
      <c r="F35" s="91"/>
      <c r="H35" s="1"/>
      <c r="J35" s="115"/>
      <c r="K35" s="115"/>
      <c r="N35" s="115"/>
    </row>
    <row r="36" spans="1:14" ht="18.75" customHeight="1" x14ac:dyDescent="0.25">
      <c r="A36" s="93" t="s">
        <v>26</v>
      </c>
      <c r="B36" s="122">
        <v>5850</v>
      </c>
      <c r="C36" s="153">
        <v>0</v>
      </c>
      <c r="D36" s="158">
        <v>0</v>
      </c>
      <c r="E36" s="91"/>
      <c r="F36" s="91"/>
      <c r="G36" s="1"/>
      <c r="H36" s="1"/>
      <c r="J36" s="115"/>
      <c r="K36" s="116"/>
      <c r="N36" s="31"/>
    </row>
    <row r="37" spans="1:14" x14ac:dyDescent="0.25">
      <c r="A37" s="119" t="s">
        <v>24</v>
      </c>
      <c r="B37" s="122">
        <v>1197771</v>
      </c>
      <c r="C37" s="153">
        <v>0</v>
      </c>
      <c r="D37" s="158">
        <v>0</v>
      </c>
      <c r="E37" s="91"/>
      <c r="F37" s="91"/>
      <c r="G37" s="1"/>
      <c r="H37" s="1"/>
      <c r="J37" s="115"/>
      <c r="K37" s="115"/>
    </row>
    <row r="38" spans="1:14" ht="18" customHeight="1" x14ac:dyDescent="0.25">
      <c r="A38" s="119" t="s">
        <v>25</v>
      </c>
      <c r="B38" s="122">
        <v>161375</v>
      </c>
      <c r="C38" s="153">
        <v>0</v>
      </c>
      <c r="D38" s="158">
        <v>0</v>
      </c>
      <c r="E38" s="91"/>
      <c r="F38" s="91"/>
      <c r="G38" s="1"/>
      <c r="H38" s="1"/>
      <c r="J38" s="115"/>
      <c r="K38" s="115"/>
    </row>
    <row r="39" spans="1:14" ht="15" customHeight="1" x14ac:dyDescent="0.25">
      <c r="A39" s="119" t="s">
        <v>28</v>
      </c>
      <c r="B39" s="122">
        <v>705433</v>
      </c>
      <c r="C39" s="153">
        <v>206917</v>
      </c>
      <c r="D39" s="158">
        <v>22254</v>
      </c>
      <c r="E39" s="91"/>
      <c r="F39" s="91"/>
      <c r="G39" s="1"/>
      <c r="H39" s="1"/>
      <c r="J39" s="115"/>
      <c r="K39" s="115"/>
    </row>
    <row r="40" spans="1:14" ht="15.75" thickBot="1" x14ac:dyDescent="0.3">
      <c r="A40" s="120" t="s">
        <v>29</v>
      </c>
      <c r="B40" s="123">
        <v>182817</v>
      </c>
      <c r="C40" s="154">
        <v>20664</v>
      </c>
      <c r="D40" s="159">
        <v>0</v>
      </c>
      <c r="E40" s="91"/>
      <c r="F40" s="91"/>
      <c r="G40" s="1"/>
      <c r="H40" s="1"/>
      <c r="J40" s="115"/>
      <c r="K40" s="115"/>
    </row>
    <row r="41" spans="1:14" x14ac:dyDescent="0.25">
      <c r="C41" s="30"/>
      <c r="E41" s="117"/>
      <c r="H41" s="1"/>
    </row>
    <row r="42" spans="1:14" x14ac:dyDescent="0.25">
      <c r="C42" s="98"/>
      <c r="D42" s="112"/>
      <c r="H42" s="1"/>
    </row>
    <row r="43" spans="1:14" x14ac:dyDescent="0.25">
      <c r="C43" s="31"/>
      <c r="H43" s="1"/>
    </row>
    <row r="44" spans="1:14" x14ac:dyDescent="0.25">
      <c r="C44" s="30"/>
      <c r="H44" s="1"/>
    </row>
    <row r="45" spans="1:14" x14ac:dyDescent="0.25">
      <c r="H45" s="1"/>
    </row>
    <row r="46" spans="1:14" x14ac:dyDescent="0.25">
      <c r="H46" s="1"/>
    </row>
    <row r="47" spans="1:14" x14ac:dyDescent="0.25">
      <c r="H47" s="1"/>
    </row>
    <row r="48" spans="1:14" x14ac:dyDescent="0.25">
      <c r="H48" s="1"/>
    </row>
    <row r="49" spans="8:8" x14ac:dyDescent="0.25">
      <c r="H49" s="1"/>
    </row>
    <row r="50" spans="8:8" x14ac:dyDescent="0.25">
      <c r="H50" s="1"/>
    </row>
    <row r="51" spans="8:8" x14ac:dyDescent="0.25">
      <c r="H51" s="1"/>
    </row>
    <row r="52" spans="8:8" x14ac:dyDescent="0.25">
      <c r="H52" s="1"/>
    </row>
    <row r="53" spans="8:8" x14ac:dyDescent="0.25">
      <c r="H53" s="1"/>
    </row>
    <row r="54" spans="8:8" x14ac:dyDescent="0.25">
      <c r="H54" s="1"/>
    </row>
    <row r="55" spans="8:8" x14ac:dyDescent="0.25">
      <c r="H55" s="1"/>
    </row>
    <row r="56" spans="8:8" x14ac:dyDescent="0.25">
      <c r="H56" s="1"/>
    </row>
    <row r="57" spans="8:8" x14ac:dyDescent="0.25">
      <c r="H57" s="1"/>
    </row>
    <row r="58" spans="8:8" x14ac:dyDescent="0.25">
      <c r="H58" s="1"/>
    </row>
    <row r="59" spans="8:8" x14ac:dyDescent="0.25">
      <c r="H59" s="1"/>
    </row>
    <row r="60" spans="8:8" x14ac:dyDescent="0.25">
      <c r="H60" s="1"/>
    </row>
    <row r="61" spans="8:8" x14ac:dyDescent="0.25">
      <c r="H61" s="1"/>
    </row>
    <row r="62" spans="8:8" x14ac:dyDescent="0.25">
      <c r="H62" s="1"/>
    </row>
    <row r="63" spans="8:8" x14ac:dyDescent="0.25">
      <c r="H63" s="1"/>
    </row>
    <row r="64" spans="8:8" x14ac:dyDescent="0.25">
      <c r="H64" s="1"/>
    </row>
    <row r="65" spans="8:8" x14ac:dyDescent="0.25">
      <c r="H65" s="1"/>
    </row>
    <row r="66" spans="8:8" x14ac:dyDescent="0.25">
      <c r="H66" s="1"/>
    </row>
    <row r="67" spans="8:8" x14ac:dyDescent="0.25">
      <c r="H67" s="1"/>
    </row>
    <row r="68" spans="8:8" x14ac:dyDescent="0.25">
      <c r="H68" s="1"/>
    </row>
    <row r="69" spans="8:8" x14ac:dyDescent="0.25">
      <c r="H69" s="1"/>
    </row>
    <row r="70" spans="8:8" x14ac:dyDescent="0.25">
      <c r="H70" s="1"/>
    </row>
    <row r="71" spans="8:8" x14ac:dyDescent="0.25">
      <c r="H71" s="1"/>
    </row>
    <row r="72" spans="8:8" x14ac:dyDescent="0.25">
      <c r="H72" s="1"/>
    </row>
    <row r="73" spans="8:8" x14ac:dyDescent="0.25">
      <c r="H73" s="1"/>
    </row>
    <row r="74" spans="8:8" x14ac:dyDescent="0.25">
      <c r="H74" s="1"/>
    </row>
    <row r="75" spans="8:8" x14ac:dyDescent="0.25">
      <c r="H75" s="1"/>
    </row>
    <row r="76" spans="8:8" x14ac:dyDescent="0.25">
      <c r="H76" s="1"/>
    </row>
    <row r="77" spans="8:8" x14ac:dyDescent="0.25">
      <c r="H77" s="1"/>
    </row>
    <row r="78" spans="8:8" x14ac:dyDescent="0.25">
      <c r="H78" s="1"/>
    </row>
    <row r="79" spans="8:8" x14ac:dyDescent="0.25">
      <c r="H79" s="1"/>
    </row>
    <row r="80" spans="8:8" x14ac:dyDescent="0.25">
      <c r="H80" s="1"/>
    </row>
    <row r="81" spans="8:8" x14ac:dyDescent="0.25">
      <c r="H81" s="1"/>
    </row>
    <row r="82" spans="8:8" x14ac:dyDescent="0.25">
      <c r="H82" s="1"/>
    </row>
    <row r="83" spans="8:8" x14ac:dyDescent="0.25">
      <c r="H83" s="1"/>
    </row>
    <row r="84" spans="8:8" x14ac:dyDescent="0.25">
      <c r="H84" s="1"/>
    </row>
    <row r="85" spans="8:8" x14ac:dyDescent="0.25">
      <c r="H85" s="1"/>
    </row>
  </sheetData>
  <mergeCells count="8">
    <mergeCell ref="G9:G10"/>
    <mergeCell ref="H9:H10"/>
    <mergeCell ref="C7:D8"/>
    <mergeCell ref="A4:D4"/>
    <mergeCell ref="A5:D5"/>
    <mergeCell ref="A7:A8"/>
    <mergeCell ref="B7:B8"/>
    <mergeCell ref="E9:F10"/>
  </mergeCells>
  <printOptions horizontalCentered="1" verticalCentered="1"/>
  <pageMargins left="1.0629921259842521" right="0.19685039370078741" top="0.51181102362204722" bottom="0.5118110236220472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 ACUMULADOS </vt:lpstr>
      <vt:lpstr>GASTOS ACUM </vt:lpstr>
      <vt:lpstr>'GASTOS ACUM '!Área_de_impresión</vt:lpstr>
      <vt:lpstr>'INGR ACUMULADOS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Sanchez Otero</dc:creator>
  <cp:lastModifiedBy>Monica Sanchez Otero</cp:lastModifiedBy>
  <cp:lastPrinted>2026-01-02T18:31:40Z</cp:lastPrinted>
  <dcterms:created xsi:type="dcterms:W3CDTF">2016-08-16T15:05:38Z</dcterms:created>
  <dcterms:modified xsi:type="dcterms:W3CDTF">2026-02-09T13:46:02Z</dcterms:modified>
</cp:coreProperties>
</file>