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iaz\Downloads\"/>
    </mc:Choice>
  </mc:AlternateContent>
  <xr:revisionPtr revIDLastSave="0" documentId="13_ncr:1_{2219F8BA-449B-445E-A425-358F58349821}" xr6:coauthVersionLast="47" xr6:coauthVersionMax="47" xr10:uidLastSave="{00000000-0000-0000-0000-000000000000}"/>
  <bookViews>
    <workbookView xWindow="-28920" yWindow="-75" windowWidth="29040" windowHeight="15720" xr2:uid="{B9E36C1A-670B-4438-9182-56DA49441704}"/>
  </bookViews>
  <sheets>
    <sheet name="INGRESOS ACUMULADOS" sheetId="1" r:id="rId1"/>
    <sheet name="GASTOS ACUMUL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F8" i="3"/>
  <c r="F9" i="3"/>
  <c r="F10" i="3"/>
  <c r="F11" i="3"/>
  <c r="F12" i="3"/>
  <c r="F13" i="3"/>
  <c r="F14" i="3"/>
  <c r="F15" i="3"/>
  <c r="F16" i="3"/>
  <c r="F17" i="3"/>
  <c r="F18" i="3"/>
  <c r="F20" i="3"/>
  <c r="D9" i="3"/>
  <c r="D10" i="3"/>
  <c r="D11" i="3"/>
  <c r="D12" i="3"/>
  <c r="D13" i="3"/>
  <c r="D14" i="3"/>
  <c r="D15" i="3"/>
  <c r="D17" i="3"/>
  <c r="D18" i="3"/>
  <c r="D20" i="3"/>
  <c r="D8" i="3"/>
  <c r="C8" i="1"/>
  <c r="E29" i="3" l="1"/>
  <c r="E30" i="3"/>
  <c r="E31" i="3"/>
  <c r="E28" i="3"/>
  <c r="C16" i="3"/>
  <c r="D16" i="3" s="1"/>
  <c r="B16" i="3"/>
  <c r="B7" i="3" l="1"/>
  <c r="C18" i="1" l="1"/>
  <c r="D26" i="3" l="1"/>
  <c r="D13" i="1"/>
  <c r="B26" i="3" l="1"/>
  <c r="B18" i="1"/>
  <c r="E7" i="3"/>
  <c r="C7" i="3"/>
  <c r="D7" i="3" s="1"/>
  <c r="E26" i="3" l="1"/>
  <c r="E19" i="3"/>
  <c r="C19" i="3"/>
  <c r="C26" i="3"/>
  <c r="B19" i="3"/>
  <c r="B21" i="3" s="1"/>
  <c r="F7" i="3"/>
  <c r="E21" i="3" l="1"/>
  <c r="F21" i="3" s="1"/>
  <c r="F19" i="3"/>
  <c r="C21" i="3"/>
  <c r="D21" i="3" s="1"/>
  <c r="D19" i="3"/>
  <c r="C12" i="1" l="1"/>
  <c r="B12" i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<sst xmlns="http://schemas.openxmlformats.org/spreadsheetml/2006/main" count="76" uniqueCount="53">
  <si>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</si>
  <si>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</si>
  <si>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</si>
  <si>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</si>
  <si>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</si>
  <si>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</si>
  <si>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</si>
  <si>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</si>
  <si>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</si>
  <si>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</si>
  <si>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</si>
  <si>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</si>
  <si>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</si>
  <si>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</si>
  <si>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</si>
  <si>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</si>
  <si>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</si>
  <si>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</si>
  <si>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</si>
  <si>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</si>
  <si>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</si>
  <si>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</si>
  <si>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</si>
  <si>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</si>
  <si>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</si>
  <si>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</si>
  <si>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</si>
  <si>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</si>
  <si>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</si>
  <si>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</si>
  <si>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</si>
  <si>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</si>
  <si>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</si>
  <si>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</si>
  <si>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</si>
  <si>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</si>
  <si>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</si>
  <si>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</si>
  <si>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</si>
  <si>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</si>
  <si>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</si>
  <si>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</si>
  <si>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</si>
  <si>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</si>
  <si>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</si>
  <si>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</si>
  <si>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</si>
  <si>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</si>
  <si>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</si>
  <si>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</si>
  <si>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</si>
  <si>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</si>
  <si>
    <t>FECHA DE CORTE: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</si>
</sst>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9" fontId="0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/>
    <xf numFmtId="9" fontId="9" fillId="0" borderId="0" xfId="2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9" fillId="0" borderId="0" xfId="0" applyFont="1"/>
    <xf numFmtId="3" fontId="10" fillId="0" borderId="0" xfId="4" applyNumberFormat="1" applyFont="1" applyAlignment="1">
      <alignment horizontal="right"/>
    </xf>
    <xf numFmtId="0" fontId="9" fillId="0" borderId="0" xfId="0" applyFont="1" applyAlignment="1">
      <alignment vertical="justify" wrapText="1"/>
    </xf>
    <xf numFmtId="3" fontId="10" fillId="0" borderId="0" xfId="3" applyNumberFormat="1" applyFont="1" applyAlignment="1">
      <alignment horizontal="right"/>
    </xf>
    <xf numFmtId="0" fontId="10" fillId="0" borderId="0" xfId="0" applyFont="1" applyAlignment="1">
      <alignment vertical="justify" wrapText="1"/>
    </xf>
    <xf numFmtId="0" fontId="8" fillId="0" borderId="0" xfId="0" applyFont="1"/>
    <xf numFmtId="3" fontId="11" fillId="0" borderId="0" xfId="3" applyNumberFormat="1" applyFont="1" applyAlignment="1">
      <alignment horizontal="right"/>
    </xf>
  </cellXfs>
  <cellStyles count="6">
    <cellStyle name="Millares" xfId="1" builtinId="3"/>
    <cellStyle name="Normal" xfId="0" builtinId="0"/>
    <cellStyle name="Normal 10" xfId="5" xr:uid="{633DD295-9F7C-45B9-96C8-4B5FFDFC3547}"/>
    <cellStyle name="Normal 2" xfId="4" xr:uid="{CEC89F70-6FBF-4D44-9C72-0E56A22C363A}"/>
    <cellStyle name="Normal 4" xfId="3" xr:uid="{FA3FB829-8780-4B9A-ABCC-6683DE1EC603}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954690</xdr:colOff>
      <xdr:row>3</xdr:row>
      <xdr:rowOff>97746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785387" cy="529545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FDDCE-58EF-4690-978E-3D2BE6F736B6}" name="Tabla1" displayName="Tabla1" ref="A5:D13" totalsRowShown="0" headerRowDxfId="18">
  <autoFilter ref="A5:D13" xr:uid="{822D308C-92F6-43F0-B80C-0E5F6825740F}"/>
  <tableColumns count="4">
    <tableColumn id="1" xr3:uid="{58015B9D-DE61-4671-A696-9932008CF53E}" name="Concepto"/>
    <tableColumn id="2" xr3:uid="{073164E2-EC6F-4011-B2D5-0199427BD6B1}" name="PRESUPUESTO  DEFINITIVO"/>
    <tableColumn id="3" xr3:uid="{9BCD1A33-8891-44F3-9A63-71F6E8D57D68}" name="EJECUTADO ACUMULADO "/>
    <tableColumn id="4" xr3:uid="{F7EA1067-BAB6-4352-9DFF-FDDCBFD26279}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E4C0D-F223-4B2D-9AB6-83D04A3F30E6}" name="Tabla2" displayName="Tabla2" ref="A17:D23" totalsRowShown="0" headerRowDxfId="16" dataDxfId="15" headerRowCellStyle="Millares">
  <autoFilter ref="A17:D23" xr:uid="{15DFB8D6-2D62-46EA-BB50-AB4E14D23CB0}"/>
  <tableColumns count="4">
    <tableColumn id="1" xr3:uid="{43D10C40-9C2A-4C33-8458-0E0815CD79F1}" name="Concepto" dataDxfId="14"/>
    <tableColumn id="2" xr3:uid="{5FA96538-BCB5-4215-A33A-E81C2DD36136}" name="PRESUPUESTO BIENIO" dataDxfId="13"/>
    <tableColumn id="3" xr3:uid="{32EC2BD5-C01D-420F-8448-9D92E7A03782}" name="EJECUTADO" dataDxfId="12"/>
    <tableColumn id="4" xr3:uid="{8C3BB31B-ACDD-493D-9209-CD157BA6D905}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FC2422-C735-4840-A7F7-DFCCC2A0D5C4}" name="Tabla14" displayName="Tabla14" ref="A5:F21" totalsRowShown="0" headerRowDxfId="10">
  <autoFilter ref="A5:F21" xr:uid="{822D308C-92F6-43F0-B80C-0E5F6825740F}"/>
  <tableColumns count="6">
    <tableColumn id="1" xr3:uid="{9FEC8A56-1530-4385-8298-1716DA458D7B}" name="Concepto"/>
    <tableColumn id="2" xr3:uid="{D318C051-8B16-4A21-BA95-A3BDAE4C2910}" name="PRESUPUESTO  DEFINITIVO"/>
    <tableColumn id="3" xr3:uid="{ED43E127-64BA-4227-931F-FD48F7658730}" name="EJECUTADO ACUMULADO "/>
    <tableColumn id="4" xr3:uid="{2A58CB7B-DA7E-4F45-8ECC-20AC9D44C607}" name="% EJECUCIÓN Vs. PPTO. AÑO" dataDxfId="9"/>
    <tableColumn id="7" xr3:uid="{7DAD8869-62A7-4675-A545-6DE89F43EA61}" name="EJECUTADO" dataDxfId="8" dataCellStyle="Porcentaje"/>
    <tableColumn id="6" xr3:uid="{0AB5A1F8-9AF4-4541-A4A2-058CADBFC72B}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CCBB5-0E34-4BB5-88A4-946FE4A917B0}" name="Tabla25" displayName="Tabla25" ref="A25:E31" totalsRowShown="0" headerRowDxfId="6" dataDxfId="5" headerRowCellStyle="Millares">
  <autoFilter ref="A25:E31" xr:uid="{15DFB8D6-2D62-46EA-BB50-AB4E14D23CB0}"/>
  <tableColumns count="5">
    <tableColumn id="1" xr3:uid="{7ADBF0E4-CCB0-4874-8136-3CA04993E80F}" name="Concepto" dataDxfId="4"/>
    <tableColumn id="2" xr3:uid="{71B231DF-5445-44A8-9C87-B32C7A0EE5F7}" name="PRESUPUESTO BIENIO" dataDxfId="3"/>
    <tableColumn id="5" xr3:uid="{1309EE73-ACF2-451C-94E3-A8E2410D14CD}" name="TOTAL COMPROMETIDO" dataDxfId="2">
      <calculatedColumnFormula>SUM(C28:C31)</calculatedColumnFormula>
    </tableColumn>
    <tableColumn id="3" xr3:uid="{4545912B-05CF-4B77-BF13-170DBAEC6A95}" name="PAGADO" dataDxfId="1"/>
    <tableColumn id="4" xr3:uid="{2F426712-6553-4499-9BE4-44C069027DA0}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F22C-61B6-4F61-A047-5B2E6BE04491}">
  <dimension ref="A1:F25"/>
  <sheetViews>
    <sheetView tabSelected="1" zoomScale="96" zoomScaleNormal="96" workbookViewId="0">
      <selection sqref="A1:D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3.85546875" style="1" customWidth="1"/>
    <col min="4" max="4" width="13.7109375" style="12" customWidth="1"/>
    <col min="5" max="5" width="12.85546875" style="1" hidden="1" customWidth="1"/>
    <col min="6" max="6" width="8.7109375" style="1" hidden="1" customWidth="1"/>
    <col min="7" max="16384" width="11.5703125" style="1" hidden="1"/>
  </cols>
  <sheetData>
    <row r="1" spans="1:4" x14ac:dyDescent="0.2">
      <c r="A1" s="25" t="s">
        <v>8</v>
      </c>
      <c r="B1" s="25"/>
      <c r="C1" s="25"/>
      <c r="D1" s="25"/>
    </row>
    <row r="2" spans="1:4" x14ac:dyDescent="0.2">
      <c r="A2" s="25" t="s">
        <v>9</v>
      </c>
      <c r="B2" s="25"/>
      <c r="C2" s="25"/>
      <c r="D2" s="25"/>
    </row>
    <row r="3" spans="1:4" x14ac:dyDescent="0.2">
      <c r="A3" s="25" t="s">
        <v>52</v>
      </c>
      <c r="B3" s="25"/>
      <c r="C3" s="25"/>
      <c r="D3" s="25"/>
    </row>
    <row r="4" spans="1:4" x14ac:dyDescent="0.2">
      <c r="A4" s="25" t="s">
        <v>10</v>
      </c>
      <c r="B4" s="25"/>
      <c r="C4" s="25"/>
      <c r="D4" s="25"/>
    </row>
    <row r="5" spans="1:4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2">
      <c r="A6" s="8" t="s">
        <v>2</v>
      </c>
      <c r="B6" s="2" t="s">
        <v>3</v>
      </c>
      <c r="C6" s="2" t="s">
        <v>4</v>
      </c>
      <c r="D6" s="2" t="s">
        <v>5</v>
      </c>
    </row>
    <row r="7" spans="1:4" ht="15" x14ac:dyDescent="0.25">
      <c r="A7" s="5" t="s">
        <v>13</v>
      </c>
      <c r="B7" s="7">
        <f>SUM(B8+B12)</f>
        <v>72086025</v>
      </c>
      <c r="C7" s="7">
        <f>SUM(C8+C12)</f>
        <v>16163058</v>
      </c>
      <c r="D7" s="10">
        <f>+C7/B7</f>
        <v>0.22421902164809338</v>
      </c>
    </row>
    <row r="8" spans="1:4" ht="15" x14ac:dyDescent="0.25">
      <c r="A8" s="5" t="s">
        <v>6</v>
      </c>
      <c r="B8" s="7">
        <f>SUBTOTAL(9,B9:B10)</f>
        <v>52869278</v>
      </c>
      <c r="C8" s="7">
        <f>SUBTOTAL(9,C9:C11)</f>
        <v>16116772</v>
      </c>
      <c r="D8" s="10">
        <f>+C8/B8</f>
        <v>0.30484191594218479</v>
      </c>
    </row>
    <row r="9" spans="1:4" ht="15" x14ac:dyDescent="0.25">
      <c r="A9" t="s">
        <v>12</v>
      </c>
      <c r="B9" s="6">
        <v>16877397</v>
      </c>
      <c r="C9" s="6">
        <v>4988247</v>
      </c>
      <c r="D9" s="11">
        <f>C9/B9</f>
        <v>0.29555783987305623</v>
      </c>
    </row>
    <row r="10" spans="1:4" ht="15" x14ac:dyDescent="0.25">
      <c r="A10" t="s">
        <v>7</v>
      </c>
      <c r="B10" s="6">
        <v>35991881</v>
      </c>
      <c r="C10" s="6">
        <v>10881212</v>
      </c>
      <c r="D10" s="11">
        <f t="shared" ref="D10" si="0">C10/B10</f>
        <v>0.30232407136487255</v>
      </c>
    </row>
    <row r="11" spans="1:4" ht="15" x14ac:dyDescent="0.25">
      <c r="A11" t="s">
        <v>47</v>
      </c>
      <c r="B11" s="6"/>
      <c r="C11" s="6">
        <v>247313</v>
      </c>
      <c r="D11" s="11" t="s">
        <v>48</v>
      </c>
    </row>
    <row r="12" spans="1:4" ht="15" x14ac:dyDescent="0.25">
      <c r="A12" s="5" t="s">
        <v>18</v>
      </c>
      <c r="B12" s="7">
        <f>SUBTOTAL(9,B13:B13)</f>
        <v>19216747</v>
      </c>
      <c r="C12" s="7">
        <f>SUBTOTAL(9,C13:C13)</f>
        <v>46286</v>
      </c>
      <c r="D12" s="10">
        <f>+C12/B12</f>
        <v>2.4086282657517426E-3</v>
      </c>
    </row>
    <row r="13" spans="1:4" ht="15" x14ac:dyDescent="0.25">
      <c r="A13" t="s">
        <v>26</v>
      </c>
      <c r="B13" s="6">
        <v>19216747</v>
      </c>
      <c r="C13" s="6">
        <v>46286</v>
      </c>
      <c r="D13" s="11">
        <f t="shared" ref="D13" si="1">C13/B13</f>
        <v>2.4086282657517426E-3</v>
      </c>
    </row>
    <row r="14" spans="1:4" x14ac:dyDescent="0.2"/>
    <row r="15" spans="1:4" ht="12" customHeight="1" x14ac:dyDescent="0.2">
      <c r="A15" s="25" t="s">
        <v>49</v>
      </c>
      <c r="B15" s="25"/>
      <c r="C15" s="25"/>
      <c r="D15" s="25"/>
    </row>
    <row r="16" spans="1:4" x14ac:dyDescent="0.2">
      <c r="A16" s="25" t="s">
        <v>52</v>
      </c>
      <c r="B16" s="25"/>
      <c r="C16" s="25"/>
      <c r="D16" s="25"/>
    </row>
    <row r="17" spans="1:4" s="4" customFormat="1" ht="25.5" x14ac:dyDescent="0.2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2">
      <c r="A18" s="8" t="s">
        <v>19</v>
      </c>
      <c r="B18" s="19">
        <f>SUM(B19:B23)</f>
        <v>2253246</v>
      </c>
      <c r="C18" s="19">
        <f>SUM(C19:C23)</f>
        <v>0</v>
      </c>
      <c r="D18" s="20">
        <f>+C18/B18</f>
        <v>0</v>
      </c>
    </row>
    <row r="19" spans="1:4" ht="25.5" x14ac:dyDescent="0.2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5" x14ac:dyDescent="0.2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5" x14ac:dyDescent="0.2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5" x14ac:dyDescent="0.2">
      <c r="A22" s="17" t="s">
        <v>22</v>
      </c>
      <c r="B22" s="16">
        <v>705433</v>
      </c>
      <c r="C22" s="16">
        <v>0</v>
      </c>
      <c r="D22" s="13">
        <f t="shared" si="2"/>
        <v>0</v>
      </c>
    </row>
    <row r="23" spans="1:4" ht="51" x14ac:dyDescent="0.2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15" customHeight="1" x14ac:dyDescent="0.2"/>
    <row r="25" spans="1:4" ht="29.45" customHeight="1" x14ac:dyDescent="0.2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DE61-1D17-4977-AA4E-BE57930A471B}">
  <dimension ref="A1:G32"/>
  <sheetViews>
    <sheetView zoomScale="115" zoomScaleNormal="115" zoomScalePageLayoutView="114" workbookViewId="0">
      <selection sqref="A1:F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6.85546875" style="1" bestFit="1" customWidth="1"/>
    <col min="4" max="4" width="15.140625" style="12" customWidth="1"/>
    <col min="5" max="5" width="12.42578125" style="1" customWidth="1"/>
    <col min="6" max="6" width="12.7109375" style="1" customWidth="1"/>
    <col min="7" max="7" width="12.7109375" style="1" hidden="1" customWidth="1"/>
    <col min="8" max="16384" width="11.5703125" style="1" hidden="1"/>
  </cols>
  <sheetData>
    <row r="1" spans="1:6" x14ac:dyDescent="0.2">
      <c r="A1" s="25" t="s">
        <v>8</v>
      </c>
      <c r="B1" s="25"/>
      <c r="C1" s="25"/>
      <c r="D1" s="25"/>
      <c r="E1" s="25"/>
      <c r="F1" s="25"/>
    </row>
    <row r="2" spans="1:6" x14ac:dyDescent="0.2">
      <c r="A2" s="25" t="s">
        <v>24</v>
      </c>
      <c r="B2" s="25"/>
      <c r="C2" s="25"/>
      <c r="D2" s="25"/>
      <c r="E2" s="25"/>
      <c r="F2" s="25"/>
    </row>
    <row r="3" spans="1:6" x14ac:dyDescent="0.2">
      <c r="A3" s="25" t="s">
        <v>52</v>
      </c>
      <c r="B3" s="25"/>
      <c r="C3" s="25"/>
      <c r="D3" s="25"/>
      <c r="E3" s="25"/>
      <c r="F3" s="25"/>
    </row>
    <row r="4" spans="1:6" x14ac:dyDescent="0.2">
      <c r="A4" s="25" t="s">
        <v>25</v>
      </c>
      <c r="B4" s="25"/>
      <c r="C4" s="25"/>
      <c r="D4" s="25"/>
      <c r="E4" s="25"/>
      <c r="F4" s="25"/>
    </row>
    <row r="5" spans="1:6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2">
      <c r="A6" s="8" t="s">
        <v>2</v>
      </c>
      <c r="B6" s="2" t="s">
        <v>3</v>
      </c>
      <c r="C6" s="2" t="s">
        <v>4</v>
      </c>
      <c r="D6" s="2" t="s">
        <v>5</v>
      </c>
      <c r="E6" s="21" t="s">
        <v>29</v>
      </c>
      <c r="F6" s="2" t="s">
        <v>28</v>
      </c>
    </row>
    <row r="7" spans="1:6" ht="14.25" customHeight="1" x14ac:dyDescent="0.2">
      <c r="A7" s="26" t="s">
        <v>30</v>
      </c>
      <c r="B7" s="27">
        <f>SUBTOTAL(9,B8:B14)</f>
        <v>40419066</v>
      </c>
      <c r="C7" s="27">
        <f>SUBTOTAL(9,C8:C14)</f>
        <v>11653286</v>
      </c>
      <c r="D7" s="29">
        <f>+Tabla14[[#This Row],[EJECUTADO ACUMULADO ]]/Tabla14[[#This Row],[PRESUPUESTO  DEFINITIVO]]</f>
        <v>0.28831161016931961</v>
      </c>
      <c r="E7" s="27">
        <f>SUBTOTAL(9,E8:E14)</f>
        <v>7635111</v>
      </c>
      <c r="F7" s="29">
        <f>Tabla14[[#This Row],[EJECUTADO]]/Tabla14[[#This Row],[PRESUPUESTO  DEFINITIVO]]</f>
        <v>0.18889874892210523</v>
      </c>
    </row>
    <row r="8" spans="1:6" ht="14.25" customHeight="1" x14ac:dyDescent="0.2">
      <c r="A8" s="30" t="s">
        <v>31</v>
      </c>
      <c r="B8" s="31">
        <v>10034494</v>
      </c>
      <c r="C8" s="31">
        <v>2016630</v>
      </c>
      <c r="D8" s="28">
        <f>+Tabla14[[#This Row],[EJECUTADO ACUMULADO ]]/Tabla14[[#This Row],[PRESUPUESTO  DEFINITIVO]]</f>
        <v>0.20096977485860273</v>
      </c>
      <c r="E8" s="31">
        <v>2016630</v>
      </c>
      <c r="F8" s="28">
        <f>Tabla14[[#This Row],[EJECUTADO]]/Tabla14[[#This Row],[PRESUPUESTO  DEFINITIVO]]</f>
        <v>0.20096977485860273</v>
      </c>
    </row>
    <row r="9" spans="1:6" ht="14.25" customHeight="1" x14ac:dyDescent="0.2">
      <c r="A9" s="30" t="s">
        <v>32</v>
      </c>
      <c r="B9" s="31">
        <v>9977176</v>
      </c>
      <c r="C9" s="31">
        <v>2977926</v>
      </c>
      <c r="D9" s="28">
        <f>+Tabla14[[#This Row],[EJECUTADO ACUMULADO ]]/Tabla14[[#This Row],[PRESUPUESTO  DEFINITIVO]]</f>
        <v>0.2984738366848495</v>
      </c>
      <c r="E9" s="31">
        <v>437952</v>
      </c>
      <c r="F9" s="28">
        <f>Tabla14[[#This Row],[EJECUTADO]]/Tabla14[[#This Row],[PRESUPUESTO  DEFINITIVO]]</f>
        <v>4.3895386830902855E-2</v>
      </c>
    </row>
    <row r="10" spans="1:6" ht="14.25" customHeight="1" x14ac:dyDescent="0.2">
      <c r="A10" s="30" t="s">
        <v>33</v>
      </c>
      <c r="B10" s="31">
        <v>1228104</v>
      </c>
      <c r="C10" s="31">
        <v>6270</v>
      </c>
      <c r="D10" s="28">
        <f>+Tabla14[[#This Row],[EJECUTADO ACUMULADO ]]/Tabla14[[#This Row],[PRESUPUESTO  DEFINITIVO]]</f>
        <v>5.1054308104199649E-3</v>
      </c>
      <c r="E10" s="31">
        <v>6270</v>
      </c>
      <c r="F10" s="28">
        <f>Tabla14[[#This Row],[EJECUTADO]]/Tabla14[[#This Row],[PRESUPUESTO  DEFINITIVO]]</f>
        <v>5.1054308104199649E-3</v>
      </c>
    </row>
    <row r="11" spans="1:6" ht="14.25" customHeight="1" x14ac:dyDescent="0.2">
      <c r="A11" s="32" t="s">
        <v>34</v>
      </c>
      <c r="B11" s="31">
        <v>16883832</v>
      </c>
      <c r="C11" s="31">
        <v>6544375</v>
      </c>
      <c r="D11" s="28">
        <f>+Tabla14[[#This Row],[EJECUTADO ACUMULADO ]]/Tabla14[[#This Row],[PRESUPUESTO  DEFINITIVO]]</f>
        <v>0.3876119473351784</v>
      </c>
      <c r="E11" s="33">
        <v>5105122</v>
      </c>
      <c r="F11" s="28">
        <f>Tabla14[[#This Row],[EJECUTADO]]/Tabla14[[#This Row],[PRESUPUESTO  DEFINITIVO]]</f>
        <v>0.30236749572016591</v>
      </c>
    </row>
    <row r="12" spans="1:6" ht="14.25" customHeight="1" x14ac:dyDescent="0.2">
      <c r="A12" s="32" t="s">
        <v>44</v>
      </c>
      <c r="B12" s="31">
        <v>1166747</v>
      </c>
      <c r="C12" s="31">
        <v>0</v>
      </c>
      <c r="D12" s="28">
        <f>+Tabla14[[#This Row],[EJECUTADO ACUMULADO ]]/Tabla14[[#This Row],[PRESUPUESTO  DEFINITIVO]]</f>
        <v>0</v>
      </c>
      <c r="E12" s="33">
        <v>0</v>
      </c>
      <c r="F12" s="28">
        <f>Tabla14[[#This Row],[EJECUTADO]]/Tabla14[[#This Row],[PRESUPUESTO  DEFINITIVO]]</f>
        <v>0</v>
      </c>
    </row>
    <row r="13" spans="1:6" ht="14.25" customHeight="1" x14ac:dyDescent="0.2">
      <c r="A13" s="32" t="s">
        <v>35</v>
      </c>
      <c r="B13" s="31">
        <v>1013975</v>
      </c>
      <c r="C13" s="31">
        <v>0</v>
      </c>
      <c r="D13" s="28">
        <f>+Tabla14[[#This Row],[EJECUTADO ACUMULADO ]]/Tabla14[[#This Row],[PRESUPUESTO  DEFINITIVO]]</f>
        <v>0</v>
      </c>
      <c r="E13" s="33">
        <v>0</v>
      </c>
      <c r="F13" s="28">
        <f>Tabla14[[#This Row],[EJECUTADO]]/Tabla14[[#This Row],[PRESUPUESTO  DEFINITIVO]]</f>
        <v>0</v>
      </c>
    </row>
    <row r="14" spans="1:6" ht="14.25" customHeight="1" x14ac:dyDescent="0.2">
      <c r="A14" s="34" t="s">
        <v>36</v>
      </c>
      <c r="B14" s="31">
        <v>114738</v>
      </c>
      <c r="C14" s="31">
        <v>108085</v>
      </c>
      <c r="D14" s="28">
        <f>+Tabla14[[#This Row],[EJECUTADO ACUMULADO ]]/Tabla14[[#This Row],[PRESUPUESTO  DEFINITIVO]]</f>
        <v>0.94201572277710954</v>
      </c>
      <c r="E14" s="33">
        <v>69137</v>
      </c>
      <c r="F14" s="28">
        <f>Tabla14[[#This Row],[EJECUTADO]]/Tabla14[[#This Row],[PRESUPUESTO  DEFINITIVO]]</f>
        <v>0.60256410256410253</v>
      </c>
    </row>
    <row r="15" spans="1:6" ht="14.25" customHeight="1" x14ac:dyDescent="0.2">
      <c r="A15" s="35" t="s">
        <v>37</v>
      </c>
      <c r="B15" s="27">
        <v>3600000</v>
      </c>
      <c r="C15" s="27">
        <v>0</v>
      </c>
      <c r="D15" s="29">
        <f>+Tabla14[[#This Row],[EJECUTADO ACUMULADO ]]/Tabla14[[#This Row],[PRESUPUESTO  DEFINITIVO]]</f>
        <v>0</v>
      </c>
      <c r="E15" s="27">
        <v>0</v>
      </c>
      <c r="F15" s="29">
        <f>Tabla14[[#This Row],[EJECUTADO]]/Tabla14[[#This Row],[PRESUPUESTO  DEFINITIVO]]</f>
        <v>0</v>
      </c>
    </row>
    <row r="16" spans="1:6" ht="14.25" customHeight="1" x14ac:dyDescent="0.2">
      <c r="A16" s="35" t="s">
        <v>38</v>
      </c>
      <c r="B16" s="27">
        <f>SUM(B17:B18)</f>
        <v>28000000</v>
      </c>
      <c r="C16" s="27">
        <f>SUM(C17:C18)</f>
        <v>5733683</v>
      </c>
      <c r="D16" s="29">
        <f>+Tabla14[[#This Row],[EJECUTADO ACUMULADO ]]/Tabla14[[#This Row],[PRESUPUESTO  DEFINITIVO]]</f>
        <v>0.20477439285714286</v>
      </c>
      <c r="E16" s="27">
        <f>SUM(E17:E18)</f>
        <v>685350</v>
      </c>
      <c r="F16" s="29">
        <f>Tabla14[[#This Row],[EJECUTADO]]/Tabla14[[#This Row],[PRESUPUESTO  DEFINITIVO]]</f>
        <v>2.4476785714285715E-2</v>
      </c>
    </row>
    <row r="17" spans="1:7" s="4" customFormat="1" ht="14.25" customHeight="1" x14ac:dyDescent="0.2">
      <c r="A17" s="30" t="s">
        <v>50</v>
      </c>
      <c r="B17" s="31">
        <v>18000000</v>
      </c>
      <c r="C17" s="31">
        <v>0</v>
      </c>
      <c r="D17" s="28">
        <f>+Tabla14[[#This Row],[EJECUTADO ACUMULADO ]]/Tabla14[[#This Row],[PRESUPUESTO  DEFINITIVO]]</f>
        <v>0</v>
      </c>
      <c r="E17" s="33">
        <v>0</v>
      </c>
      <c r="F17" s="28">
        <f>Tabla14[[#This Row],[EJECUTADO]]/Tabla14[[#This Row],[PRESUPUESTO  DEFINITIVO]]</f>
        <v>0</v>
      </c>
    </row>
    <row r="18" spans="1:7" s="4" customFormat="1" ht="14.25" customHeight="1" x14ac:dyDescent="0.2">
      <c r="A18" s="30" t="s">
        <v>45</v>
      </c>
      <c r="B18" s="31">
        <v>10000000</v>
      </c>
      <c r="C18" s="31">
        <v>5733683</v>
      </c>
      <c r="D18" s="28">
        <f>+Tabla14[[#This Row],[EJECUTADO ACUMULADO ]]/Tabla14[[#This Row],[PRESUPUESTO  DEFINITIVO]]</f>
        <v>0.57336830000000005</v>
      </c>
      <c r="E18" s="33">
        <v>685350</v>
      </c>
      <c r="F18" s="28">
        <f>Tabla14[[#This Row],[EJECUTADO]]/Tabla14[[#This Row],[PRESUPUESTO  DEFINITIVO]]</f>
        <v>6.8534999999999999E-2</v>
      </c>
    </row>
    <row r="19" spans="1:7" s="4" customFormat="1" ht="14.25" customHeight="1" x14ac:dyDescent="0.2">
      <c r="A19" s="35" t="s">
        <v>39</v>
      </c>
      <c r="B19" s="27">
        <f>B16+B15+B7</f>
        <v>72019066</v>
      </c>
      <c r="C19" s="27">
        <f>C16+C15+C7</f>
        <v>17386969</v>
      </c>
      <c r="D19" s="29">
        <f>+Tabla14[[#This Row],[EJECUTADO ACUMULADO ]]/Tabla14[[#This Row],[PRESUPUESTO  DEFINITIVO]]</f>
        <v>0.24142175073472905</v>
      </c>
      <c r="E19" s="27">
        <f>E16+E15+E7</f>
        <v>8320461</v>
      </c>
      <c r="F19" s="29">
        <f>Tabla14[[#This Row],[EJECUTADO]]/Tabla14[[#This Row],[PRESUPUESTO  DEFINITIVO]]</f>
        <v>0.11553136498604412</v>
      </c>
    </row>
    <row r="20" spans="1:7" ht="14.25" customHeight="1" x14ac:dyDescent="0.2">
      <c r="A20" s="35" t="s">
        <v>40</v>
      </c>
      <c r="B20" s="36">
        <v>66959</v>
      </c>
      <c r="C20" s="31">
        <v>-1223912</v>
      </c>
      <c r="D20" s="28">
        <f>+Tabla14[[#This Row],[EJECUTADO ACUMULADO ]]/Tabla14[[#This Row],[PRESUPUESTO  DEFINITIVO]]</f>
        <v>-18.278528651861588</v>
      </c>
      <c r="E20" s="31">
        <v>7842597</v>
      </c>
      <c r="F20" s="28">
        <f>Tabla14[[#This Row],[EJECUTADO]]/Tabla14[[#This Row],[PRESUPUESTO  DEFINITIVO]]</f>
        <v>117.12536029510596</v>
      </c>
    </row>
    <row r="21" spans="1:7" customFormat="1" ht="14.25" customHeight="1" x14ac:dyDescent="0.25">
      <c r="A21" s="35" t="s">
        <v>41</v>
      </c>
      <c r="B21" s="27">
        <f>B19+B20</f>
        <v>72086025</v>
      </c>
      <c r="C21" s="27">
        <f>C19+C20</f>
        <v>16163057</v>
      </c>
      <c r="D21" s="29">
        <f>+Tabla14[[#This Row],[EJECUTADO ACUMULADO ]]/Tabla14[[#This Row],[PRESUPUESTO  DEFINITIVO]]</f>
        <v>0.22421900777577902</v>
      </c>
      <c r="E21" s="27">
        <f>E19+E20</f>
        <v>16163058</v>
      </c>
      <c r="F21" s="29">
        <f>Tabla14[[#This Row],[EJECUTADO]]/Tabla14[[#This Row],[PRESUPUESTO  DEFINITIVO]]</f>
        <v>0.22421902164809338</v>
      </c>
    </row>
    <row r="22" spans="1:7" ht="15" x14ac:dyDescent="0.2">
      <c r="A22" s="22"/>
      <c r="B22" s="23"/>
      <c r="C22" s="23"/>
      <c r="D22" s="14"/>
      <c r="E22" s="23"/>
      <c r="F22" s="14"/>
    </row>
    <row r="23" spans="1:7" x14ac:dyDescent="0.2">
      <c r="A23" s="25" t="s">
        <v>46</v>
      </c>
      <c r="B23" s="25"/>
      <c r="C23" s="25"/>
      <c r="D23" s="25"/>
      <c r="E23" s="25"/>
    </row>
    <row r="24" spans="1:7" x14ac:dyDescent="0.2">
      <c r="A24" s="25" t="s">
        <v>52</v>
      </c>
      <c r="B24" s="25"/>
      <c r="C24" s="25"/>
      <c r="D24" s="25"/>
      <c r="E24" s="25"/>
      <c r="F24" s="4"/>
      <c r="G24" s="4"/>
    </row>
    <row r="25" spans="1:7" ht="25.5" x14ac:dyDescent="0.2">
      <c r="A25" s="8" t="s">
        <v>0</v>
      </c>
      <c r="B25" s="18" t="s">
        <v>15</v>
      </c>
      <c r="C25" s="18" t="s">
        <v>42</v>
      </c>
      <c r="D25" s="18" t="s">
        <v>51</v>
      </c>
      <c r="E25" s="18" t="s">
        <v>14</v>
      </c>
      <c r="F25" s="4"/>
    </row>
    <row r="26" spans="1:7" ht="15" x14ac:dyDescent="0.2">
      <c r="A26" s="9" t="s">
        <v>19</v>
      </c>
      <c r="B26" s="15">
        <f>SUM(B27:B31)</f>
        <v>2253246</v>
      </c>
      <c r="C26" s="15">
        <f>SUM(C27:C31)</f>
        <v>1707315</v>
      </c>
      <c r="D26" s="15">
        <f>SUM(D27:D31)</f>
        <v>0</v>
      </c>
      <c r="E26" s="14">
        <f t="shared" ref="E26" si="0">+D26/B26</f>
        <v>0</v>
      </c>
    </row>
    <row r="27" spans="1:7" ht="25.5" x14ac:dyDescent="0.2">
      <c r="A27" s="17" t="s">
        <v>43</v>
      </c>
      <c r="B27" s="16">
        <v>5850</v>
      </c>
      <c r="C27" s="16">
        <v>0</v>
      </c>
      <c r="D27" s="16">
        <v>0</v>
      </c>
      <c r="E27" s="24">
        <v>0</v>
      </c>
    </row>
    <row r="28" spans="1:7" ht="25.5" x14ac:dyDescent="0.2">
      <c r="A28" s="17" t="s">
        <v>20</v>
      </c>
      <c r="B28" s="16">
        <v>1197771</v>
      </c>
      <c r="C28" s="16">
        <v>1189356</v>
      </c>
      <c r="D28" s="16">
        <v>0</v>
      </c>
      <c r="E28" s="24">
        <f>+D28/B28</f>
        <v>0</v>
      </c>
    </row>
    <row r="29" spans="1:7" ht="25.5" x14ac:dyDescent="0.2">
      <c r="A29" s="17" t="s">
        <v>21</v>
      </c>
      <c r="B29" s="16">
        <v>161375</v>
      </c>
      <c r="C29" s="16">
        <v>0</v>
      </c>
      <c r="D29" s="16">
        <v>0</v>
      </c>
      <c r="E29" s="24">
        <f t="shared" ref="E29:E31" si="1">+D29/B29</f>
        <v>0</v>
      </c>
    </row>
    <row r="30" spans="1:7" ht="25.5" x14ac:dyDescent="0.2">
      <c r="A30" s="17" t="s">
        <v>22</v>
      </c>
      <c r="B30" s="16">
        <v>705433</v>
      </c>
      <c r="C30" s="16">
        <v>435584</v>
      </c>
      <c r="D30" s="16">
        <v>0</v>
      </c>
      <c r="E30" s="24">
        <f t="shared" si="1"/>
        <v>0</v>
      </c>
    </row>
    <row r="31" spans="1:7" ht="43.15" customHeight="1" x14ac:dyDescent="0.2">
      <c r="A31" s="17" t="s">
        <v>23</v>
      </c>
      <c r="B31" s="16">
        <v>182817</v>
      </c>
      <c r="C31" s="16">
        <v>82375</v>
      </c>
      <c r="D31" s="16">
        <v>0</v>
      </c>
      <c r="E31" s="24">
        <f t="shared" si="1"/>
        <v>0</v>
      </c>
    </row>
    <row r="32" spans="1:7" x14ac:dyDescent="0.2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 Diaz Bejarano</cp:lastModifiedBy>
  <dcterms:created xsi:type="dcterms:W3CDTF">2022-04-07T16:23:38Z</dcterms:created>
  <dcterms:modified xsi:type="dcterms:W3CDTF">2025-05-06T14:11:49Z</dcterms:modified>
</cp:coreProperties>
</file>