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diaz\Downloads\"/>
    </mc:Choice>
  </mc:AlternateContent>
  <xr:revisionPtr revIDLastSave="0" documentId="13_ncr:1_{0B80443A-6171-4AC1-9F4B-3771F441A415}" xr6:coauthVersionLast="47" xr6:coauthVersionMax="47" xr10:uidLastSave="{00000000-0000-0000-0000-000000000000}"/>
  <bookViews>
    <workbookView xWindow="-28920" yWindow="-75" windowWidth="29040" windowHeight="15720" xr2:uid="{B9E36C1A-670B-4438-9182-56DA49441704}"/>
  </bookViews>
  <sheets>
    <sheet name="INGRESOS ACUMULADOS" sheetId="1" r:id="rId1"/>
    <sheet name="GASTOS ACUMULADO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E29" i="3" l="1"/>
  <c r="E30" i="3"/>
  <c r="E31" i="3"/>
  <c r="E28" i="3"/>
  <c r="E16" i="3"/>
  <c r="C16" i="3"/>
  <c r="B16" i="3"/>
  <c r="D18" i="3"/>
  <c r="F18" i="3"/>
  <c r="B7" i="3" l="1"/>
  <c r="C18" i="1" l="1"/>
  <c r="D26" i="3" l="1"/>
  <c r="D13" i="1"/>
  <c r="B26" i="3" l="1"/>
  <c r="B18" i="1"/>
  <c r="E7" i="3"/>
  <c r="C7" i="3"/>
  <c r="F15" i="3"/>
  <c r="F17" i="3"/>
  <c r="F20" i="3"/>
  <c r="D15" i="3"/>
  <c r="D17" i="3"/>
  <c r="E26" i="3" l="1"/>
  <c r="E19" i="3"/>
  <c r="E21" i="3" s="1"/>
  <c r="F16" i="3"/>
  <c r="C19" i="3"/>
  <c r="C21" i="3" s="1"/>
  <c r="C26" i="3"/>
  <c r="B19" i="3"/>
  <c r="B21" i="3" s="1"/>
  <c r="D16" i="3"/>
  <c r="D7" i="3"/>
  <c r="F7" i="3"/>
  <c r="F21" i="3" l="1"/>
  <c r="D19" i="3"/>
  <c r="F19" i="3"/>
  <c r="D21" i="3" l="1"/>
  <c r="C12" i="1"/>
  <c r="B12" i="1"/>
  <c r="D10" i="1"/>
  <c r="D9" i="1"/>
  <c r="B8" i="1"/>
  <c r="D23" i="1"/>
  <c r="D22" i="1"/>
  <c r="D21" i="1"/>
  <c r="D20" i="1"/>
  <c r="D19" i="1"/>
  <c r="B7" i="1" l="1"/>
  <c r="D12" i="1"/>
  <c r="D8" i="1"/>
  <c r="C7" i="1"/>
  <c r="D7" i="1" l="1"/>
  <c r="D18" i="1" l="1"/>
</calcChain>
</file>

<file path=xl/sharedStrings.xml><?xml version="1.0" encoding="utf-8"?>
<sst xmlns="http://schemas.openxmlformats.org/spreadsheetml/2006/main" count="76" uniqueCount="53">
  <si>
    <t>Concepto</t>
  </si>
  <si>
    <t xml:space="preserve">EJECUTADO ACUMULADO </t>
  </si>
  <si>
    <t>I. INFIVALLE</t>
  </si>
  <si>
    <t>( 1 )</t>
  </si>
  <si>
    <t>( 2 )</t>
  </si>
  <si>
    <t>( 2 / 1 )</t>
  </si>
  <si>
    <t>INGRESOS CORRIENTES</t>
  </si>
  <si>
    <t xml:space="preserve">Intereses de cartera  </t>
  </si>
  <si>
    <t>INSTITUTO FINANCIERO PARA EL DESARROLLO DEL VALLE DEL CAUCA - INFIVALLE</t>
  </si>
  <si>
    <t>EJECUCIÓN PRESUPUESTAL DE INGRESOS</t>
  </si>
  <si>
    <t xml:space="preserve">EJECUCIÓN DE INGRESOS (miles de pesos) </t>
  </si>
  <si>
    <t>PRESUPUESTO  DEFINITIVO</t>
  </si>
  <si>
    <t>Rendimientos de inversiones</t>
  </si>
  <si>
    <t>TOTAL DE INGRESOS</t>
  </si>
  <si>
    <t>%</t>
  </si>
  <si>
    <t>PRESUPUESTO BIENIO</t>
  </si>
  <si>
    <t>EJECUTADO</t>
  </si>
  <si>
    <t>% EJECUCIÓN Vs. PPTO. AÑO</t>
  </si>
  <si>
    <t>SUBTOTAL INGRESOS. RECURSOS DE CAPITAL</t>
  </si>
  <si>
    <t>II. SISTEMA GENERAL DE REGALÍAS</t>
  </si>
  <si>
    <t>Estudio de la prevalencia de los errores innatos del metabolismo (EIM) por espectrometría de masa en tándem en el Valle del Cauca</t>
  </si>
  <si>
    <t>Formación y fortalecimiento para jóvenes investigadores y lideres del ecosistema - Nexo Global Valle del Cauca</t>
  </si>
  <si>
    <t>Estudio de prefactibilidad para la creación del Distrito de Innovación en el Valle del Cauca</t>
  </si>
  <si>
    <t>Desarrollo de una Estrategia que fortalezca la cultura en ciencia, tecnología e innovación en Niñas y Mujeres adolescentes Afrodescendientes, indígenas y comunidades étnicas en el Valle del Cauca</t>
  </si>
  <si>
    <t>EJECUCIÓN PRESUPUESTAL DE GASTOS</t>
  </si>
  <si>
    <t xml:space="preserve">EJECUCIÓN DE GASTOS (miles de pesos) </t>
  </si>
  <si>
    <t>Otros Recursos de capital + Reintegros + Superavit fiscal</t>
  </si>
  <si>
    <t>% DE EJECUCIÓN</t>
  </si>
  <si>
    <t>5 = 4 / 1</t>
  </si>
  <si>
    <t>( 4 )</t>
  </si>
  <si>
    <t>* GASTOS DE FUNCIONAMIENTO Y OPERACIÓN</t>
  </si>
  <si>
    <t xml:space="preserve">  • Gastos de Personal</t>
  </si>
  <si>
    <t xml:space="preserve">  • Adquisición de bienes y servicios</t>
  </si>
  <si>
    <t xml:space="preserve">  • Transferencias</t>
  </si>
  <si>
    <t xml:space="preserve">  • Gastos de comercialización y producción </t>
  </si>
  <si>
    <t xml:space="preserve">  • Disminución de pasivos (Cesantías)</t>
  </si>
  <si>
    <t xml:space="preserve">  • Gastos por tributos, multas, sanciones, impuestos</t>
  </si>
  <si>
    <t>* GASTO DE SERVICIO DE LA DEUDA Y CONTINGENCIA</t>
  </si>
  <si>
    <t xml:space="preserve"> • INVERSIÓN GENERAL</t>
  </si>
  <si>
    <t>SUBTOTAL GASTOS DE INFIVALLE</t>
  </si>
  <si>
    <t>* CONTRIBUCIÓN NETA -EXCEDENTE PRESUPUESTAL</t>
  </si>
  <si>
    <t>TOTAL GASTOS</t>
  </si>
  <si>
    <t>TOTAL COMPROMETIDO</t>
  </si>
  <si>
    <t>Formación e Innovación para el fortalecimiento de la competitividad del sector TIC de la región</t>
  </si>
  <si>
    <t xml:space="preserve">  • Reserva protección depósitos</t>
  </si>
  <si>
    <t xml:space="preserve">  • Proyecto implementacion Estrategias para fortalecer</t>
  </si>
  <si>
    <t>PRESUPUESTO BIENIO 2023- 2025 - SIN SITUACIÓN DE FONDOS</t>
  </si>
  <si>
    <t>Ingreso rendimientos FONDER</t>
  </si>
  <si>
    <t>-</t>
  </si>
  <si>
    <t>PRESUPUESTO BIENIO 2025 -2026 - SIN SITUACIÓN DE FONDOS</t>
  </si>
  <si>
    <t xml:space="preserve">  • Proyecto Contribucion a la Financiación Formal Micronegocios (FONDER)</t>
  </si>
  <si>
    <t>PAGADO</t>
  </si>
  <si>
    <t>FECHA DE CORTE: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</si>
</sst>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.5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34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2" fillId="0" borderId="0" xfId="0" applyFont="1"/>
    <xf numFmtId="3" fontId="0" fillId="0" borderId="0" xfId="0" applyNumberFormat="1"/>
    <xf numFmtId="3" fontId="2" fillId="0" borderId="0" xfId="0" applyNumberFormat="1" applyFont="1"/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9" fontId="2" fillId="0" borderId="0" xfId="2" applyFont="1" applyAlignment="1">
      <alignment horizontal="center" vertical="center"/>
    </xf>
    <xf numFmtId="9" fontId="0" fillId="0" borderId="0" xfId="2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6" fontId="0" fillId="0" borderId="0" xfId="2" applyNumberFormat="1" applyFont="1" applyFill="1" applyBorder="1" applyAlignment="1">
      <alignment horizontal="center" vertical="center"/>
    </xf>
    <xf numFmtId="9" fontId="2" fillId="0" borderId="0" xfId="2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0" fontId="6" fillId="0" borderId="0" xfId="0" applyFont="1" applyAlignment="1">
      <alignment vertical="center" wrapText="1"/>
    </xf>
    <xf numFmtId="165" fontId="3" fillId="0" borderId="0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Fill="1" applyBorder="1" applyAlignment="1">
      <alignment horizontal="right" vertical="center"/>
    </xf>
    <xf numFmtId="9" fontId="3" fillId="0" borderId="0" xfId="2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3" fontId="8" fillId="0" borderId="0" xfId="3" applyNumberFormat="1" applyFont="1" applyAlignment="1">
      <alignment horizontal="right"/>
    </xf>
    <xf numFmtId="3" fontId="8" fillId="0" borderId="0" xfId="4" applyNumberFormat="1" applyFont="1" applyAlignment="1">
      <alignment horizontal="right"/>
    </xf>
    <xf numFmtId="0" fontId="4" fillId="0" borderId="0" xfId="0" applyFont="1" applyAlignment="1">
      <alignment vertical="justify" wrapText="1"/>
    </xf>
    <xf numFmtId="0" fontId="8" fillId="0" borderId="0" xfId="0" applyFont="1" applyAlignment="1">
      <alignment vertical="justify" wrapText="1"/>
    </xf>
    <xf numFmtId="0" fontId="3" fillId="0" borderId="0" xfId="0" applyFont="1"/>
    <xf numFmtId="3" fontId="3" fillId="0" borderId="0" xfId="0" applyNumberFormat="1" applyFont="1"/>
    <xf numFmtId="3" fontId="9" fillId="0" borderId="0" xfId="3" applyNumberFormat="1" applyFont="1" applyAlignment="1">
      <alignment horizontal="right"/>
    </xf>
    <xf numFmtId="9" fontId="1" fillId="0" borderId="0" xfId="2" applyFont="1" applyFill="1" applyBorder="1" applyAlignment="1">
      <alignment horizontal="center" vertical="center"/>
    </xf>
    <xf numFmtId="9" fontId="0" fillId="0" borderId="0" xfId="2" applyFont="1" applyFill="1" applyBorder="1" applyAlignment="1">
      <alignment horizontal="center" vertical="center"/>
    </xf>
    <xf numFmtId="9" fontId="4" fillId="0" borderId="0" xfId="2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Font="1"/>
  </cellXfs>
  <cellStyles count="6">
    <cellStyle name="Millares" xfId="1" builtinId="3"/>
    <cellStyle name="Normal" xfId="0" builtinId="0"/>
    <cellStyle name="Normal 10" xfId="5" xr:uid="{633DD295-9F7C-45B9-96C8-4B5FFDFC3547}"/>
    <cellStyle name="Normal 2" xfId="4" xr:uid="{CEC89F70-6FBF-4D44-9C72-0E56A22C363A}"/>
    <cellStyle name="Normal 4" xfId="3" xr:uid="{FA3FB829-8780-4B9A-ABCC-6683DE1EC603}"/>
    <cellStyle name="Porcentaje" xfId="2" builtinId="5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center" textRotation="0" indent="0" justifyLastLine="0" shrinkToFit="0" readingOrder="0"/>
    </dxf>
    <dxf>
      <alignment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110489</xdr:colOff>
      <xdr:row>0</xdr:row>
      <xdr:rowOff>97784</xdr:rowOff>
    </xdr:from>
    <xdr:to>
      <xdr:col>0</xdr:col>
      <xdr:colOff>833438</xdr:colOff>
      <xdr:row>3</xdr:row>
      <xdr:rowOff>91410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CEC596-4D12-4EE0-BDD8-BCC452FA2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89" y="97784"/>
          <a:ext cx="722949" cy="5175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169303</xdr:colOff>
      <xdr:row>0</xdr:row>
      <xdr:rowOff>93718</xdr:rowOff>
    </xdr:from>
    <xdr:to>
      <xdr:col>0</xdr:col>
      <xdr:colOff>954690</xdr:colOff>
      <xdr:row>3</xdr:row>
      <xdr:rowOff>97746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BD60B90-77DC-4D45-99E9-E9C2C9A4D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03" y="93718"/>
          <a:ext cx="785387" cy="529545"/>
        </a:xfrm>
        <a:prstGeom prst="rect">
          <a:avLst/>
        </a:prstGeom>
      </xdr:spPr>
    </xdr:pic>
    <xdr:clientData fLock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61FDDCE-58EF-4690-978E-3D2BE6F736B6}" name="Tabla1" displayName="Tabla1" ref="A5:D13" totalsRowShown="0" headerRowDxfId="18">
  <autoFilter ref="A5:D13" xr:uid="{822D308C-92F6-43F0-B80C-0E5F6825740F}"/>
  <tableColumns count="4">
    <tableColumn id="1" xr3:uid="{58015B9D-DE61-4671-A696-9932008CF53E}" name="Concepto"/>
    <tableColumn id="2" xr3:uid="{073164E2-EC6F-4011-B2D5-0199427BD6B1}" name="PRESUPUESTO  DEFINITIVO"/>
    <tableColumn id="3" xr3:uid="{9BCD1A33-8891-44F3-9A63-71F6E8D57D68}" name="EJECUTADO ACUMULADO "/>
    <tableColumn id="4" xr3:uid="{F7EA1067-BAB6-4352-9DFF-FDDCBFD26279}" name="% EJECUCIÓN Vs. PPTO. AÑO" dataDxfId="17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AEE4C0D-F223-4B2D-9AB6-83D04A3F30E6}" name="Tabla2" displayName="Tabla2" ref="A17:D23" totalsRowShown="0" headerRowDxfId="16" dataDxfId="15" headerRowCellStyle="Millares">
  <autoFilter ref="A17:D23" xr:uid="{15DFB8D6-2D62-46EA-BB50-AB4E14D23CB0}"/>
  <tableColumns count="4">
    <tableColumn id="1" xr3:uid="{43D10C40-9C2A-4C33-8458-0E0815CD79F1}" name="Concepto" dataDxfId="14"/>
    <tableColumn id="2" xr3:uid="{5FA96538-BCB5-4215-A33A-E81C2DD36136}" name="PRESUPUESTO BIENIO" dataDxfId="13"/>
    <tableColumn id="3" xr3:uid="{32EC2BD5-C01D-420F-8448-9D92E7A03782}" name="EJECUTADO" dataDxfId="12"/>
    <tableColumn id="4" xr3:uid="{8C3BB31B-ACDD-493D-9209-CD157BA6D905}" name="%" dataDxfId="11" dataCellStyle="Porcentaje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0FC2422-C735-4840-A7F7-DFCCC2A0D5C4}" name="Tabla14" displayName="Tabla14" ref="A5:F21" totalsRowShown="0" headerRowDxfId="10">
  <autoFilter ref="A5:F21" xr:uid="{822D308C-92F6-43F0-B80C-0E5F6825740F}"/>
  <tableColumns count="6">
    <tableColumn id="1" xr3:uid="{9FEC8A56-1530-4385-8298-1716DA458D7B}" name="Concepto"/>
    <tableColumn id="2" xr3:uid="{D318C051-8B16-4A21-BA95-A3BDAE4C2910}" name="PRESUPUESTO  DEFINITIVO"/>
    <tableColumn id="3" xr3:uid="{ED43E127-64BA-4227-931F-FD48F7658730}" name="EJECUTADO ACUMULADO "/>
    <tableColumn id="4" xr3:uid="{2A58CB7B-DA7E-4F45-8ECC-20AC9D44C607}" name="% EJECUCIÓN Vs. PPTO. AÑO" dataDxfId="9"/>
    <tableColumn id="7" xr3:uid="{7DAD8869-62A7-4675-A545-6DE89F43EA61}" name="EJECUTADO" dataDxfId="8" dataCellStyle="Porcentaje"/>
    <tableColumn id="6" xr3:uid="{0AB5A1F8-9AF4-4541-A4A2-058CADBFC72B}" name="% DE EJECUCIÓN" dataDxfId="7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CCCCBB5-0E34-4BB5-88A4-946FE4A917B0}" name="Tabla25" displayName="Tabla25" ref="A25:E31" totalsRowShown="0" headerRowDxfId="6" dataDxfId="5" headerRowCellStyle="Millares">
  <autoFilter ref="A25:E31" xr:uid="{15DFB8D6-2D62-46EA-BB50-AB4E14D23CB0}"/>
  <tableColumns count="5">
    <tableColumn id="1" xr3:uid="{7ADBF0E4-CCB0-4874-8136-3CA04993E80F}" name="Concepto" dataDxfId="4"/>
    <tableColumn id="2" xr3:uid="{71B231DF-5445-44A8-9C87-B32C7A0EE5F7}" name="PRESUPUESTO BIENIO" dataDxfId="3"/>
    <tableColumn id="5" xr3:uid="{1309EE73-ACF2-451C-94E3-A8E2410D14CD}" name="TOTAL COMPROMETIDO" dataDxfId="2">
      <calculatedColumnFormula>SUM(C28:C31)</calculatedColumnFormula>
    </tableColumn>
    <tableColumn id="3" xr3:uid="{4545912B-05CF-4B77-BF13-170DBAEC6A95}" name="PAGADO" dataDxfId="1"/>
    <tableColumn id="4" xr3:uid="{2F426712-6553-4499-9BE4-44C069027DA0}" name="%" dataDxfId="0" dataCellStyle="Porcentaje">
      <calculatedColumnFormula>+D26/B26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8F22C-61B6-4F61-A047-5B2E6BE04491}">
  <dimension ref="A1:F25"/>
  <sheetViews>
    <sheetView tabSelected="1" zoomScale="96" zoomScaleNormal="96" workbookViewId="0">
      <selection sqref="A1:D1"/>
    </sheetView>
  </sheetViews>
  <sheetFormatPr baseColWidth="10" defaultColWidth="0" defaultRowHeight="12.75" zeroHeight="1" x14ac:dyDescent="0.2"/>
  <cols>
    <col min="1" max="1" width="54" style="1" customWidth="1"/>
    <col min="2" max="2" width="13.28515625" style="1" customWidth="1"/>
    <col min="3" max="3" width="13.85546875" style="1" customWidth="1"/>
    <col min="4" max="4" width="13.7109375" style="12" customWidth="1"/>
    <col min="5" max="5" width="12.85546875" style="1" hidden="1" customWidth="1"/>
    <col min="6" max="6" width="8.7109375" style="1" hidden="1" customWidth="1"/>
    <col min="7" max="16384" width="11.5703125" style="1" hidden="1"/>
  </cols>
  <sheetData>
    <row r="1" spans="1:4" x14ac:dyDescent="0.2">
      <c r="A1" s="32" t="s">
        <v>8</v>
      </c>
      <c r="B1" s="32"/>
      <c r="C1" s="32"/>
      <c r="D1" s="32"/>
    </row>
    <row r="2" spans="1:4" x14ac:dyDescent="0.2">
      <c r="A2" s="32" t="s">
        <v>9</v>
      </c>
      <c r="B2" s="32"/>
      <c r="C2" s="32"/>
      <c r="D2" s="32"/>
    </row>
    <row r="3" spans="1:4" x14ac:dyDescent="0.2">
      <c r="A3" s="32" t="s">
        <v>52</v>
      </c>
      <c r="B3" s="32"/>
      <c r="C3" s="32"/>
      <c r="D3" s="32"/>
    </row>
    <row r="4" spans="1:4" x14ac:dyDescent="0.2">
      <c r="A4" s="32" t="s">
        <v>10</v>
      </c>
      <c r="B4" s="32"/>
      <c r="C4" s="32"/>
      <c r="D4" s="32"/>
    </row>
    <row r="5" spans="1:4" s="4" customFormat="1" ht="25.5" x14ac:dyDescent="0.2">
      <c r="A5" s="2" t="s">
        <v>0</v>
      </c>
      <c r="B5" s="2" t="s">
        <v>11</v>
      </c>
      <c r="C5" s="2" t="s">
        <v>1</v>
      </c>
      <c r="D5" s="3" t="s">
        <v>17</v>
      </c>
    </row>
    <row r="6" spans="1:4" x14ac:dyDescent="0.2">
      <c r="A6" s="8" t="s">
        <v>2</v>
      </c>
      <c r="B6" s="2" t="s">
        <v>3</v>
      </c>
      <c r="C6" s="2" t="s">
        <v>4</v>
      </c>
      <c r="D6" s="2" t="s">
        <v>5</v>
      </c>
    </row>
    <row r="7" spans="1:4" ht="15" x14ac:dyDescent="0.25">
      <c r="A7" s="5" t="s">
        <v>13</v>
      </c>
      <c r="B7" s="7">
        <f>SUM(B8+B12)</f>
        <v>72086025</v>
      </c>
      <c r="C7" s="7">
        <f>SUM(C8+C12)</f>
        <v>11501234</v>
      </c>
      <c r="D7" s="10">
        <f>+C7/B7</f>
        <v>0.15954873361376218</v>
      </c>
    </row>
    <row r="8" spans="1:4" ht="15" x14ac:dyDescent="0.25">
      <c r="A8" s="5" t="s">
        <v>6</v>
      </c>
      <c r="B8" s="7">
        <f>SUBTOTAL(9,B9:B10)</f>
        <v>52869278</v>
      </c>
      <c r="C8" s="7">
        <f>SUBTOTAL(9,C9:C11)</f>
        <v>11464733</v>
      </c>
      <c r="D8" s="10">
        <f>+C8/B8</f>
        <v>0.21685056867998084</v>
      </c>
    </row>
    <row r="9" spans="1:4" ht="15" x14ac:dyDescent="0.25">
      <c r="A9" t="s">
        <v>12</v>
      </c>
      <c r="B9" s="6">
        <v>16877397</v>
      </c>
      <c r="C9" s="6">
        <v>3365635</v>
      </c>
      <c r="D9" s="11">
        <f>C9/B9</f>
        <v>0.19941671100110994</v>
      </c>
    </row>
    <row r="10" spans="1:4" ht="15" x14ac:dyDescent="0.25">
      <c r="A10" t="s">
        <v>7</v>
      </c>
      <c r="B10" s="6">
        <v>35991881</v>
      </c>
      <c r="C10" s="6">
        <v>7937904</v>
      </c>
      <c r="D10" s="11">
        <f t="shared" ref="D10" si="0">C10/B10</f>
        <v>0.22054707282456285</v>
      </c>
    </row>
    <row r="11" spans="1:4" ht="15" x14ac:dyDescent="0.25">
      <c r="A11" t="s">
        <v>47</v>
      </c>
      <c r="B11" s="6"/>
      <c r="C11" s="6">
        <v>161194</v>
      </c>
      <c r="D11" s="11" t="s">
        <v>48</v>
      </c>
    </row>
    <row r="12" spans="1:4" ht="15" x14ac:dyDescent="0.25">
      <c r="A12" s="5" t="s">
        <v>18</v>
      </c>
      <c r="B12" s="7">
        <f>SUBTOTAL(9,B13:B13)</f>
        <v>19216747</v>
      </c>
      <c r="C12" s="7">
        <f>SUBTOTAL(9,C13:C13)</f>
        <v>36501</v>
      </c>
      <c r="D12" s="10">
        <f>+C12/B12</f>
        <v>1.8994369858748726E-3</v>
      </c>
    </row>
    <row r="13" spans="1:4" ht="15" x14ac:dyDescent="0.25">
      <c r="A13" t="s">
        <v>26</v>
      </c>
      <c r="B13" s="6">
        <v>19216747</v>
      </c>
      <c r="C13" s="6">
        <v>36501</v>
      </c>
      <c r="D13" s="11">
        <f t="shared" ref="D13" si="1">C13/B13</f>
        <v>1.8994369858748726E-3</v>
      </c>
    </row>
    <row r="14" spans="1:4" x14ac:dyDescent="0.2"/>
    <row r="15" spans="1:4" ht="12" customHeight="1" x14ac:dyDescent="0.2">
      <c r="A15" s="32" t="s">
        <v>49</v>
      </c>
      <c r="B15" s="32"/>
      <c r="C15" s="32"/>
      <c r="D15" s="32"/>
    </row>
    <row r="16" spans="1:4" x14ac:dyDescent="0.2">
      <c r="A16" s="32" t="s">
        <v>52</v>
      </c>
      <c r="B16" s="32"/>
      <c r="C16" s="32"/>
      <c r="D16" s="32"/>
    </row>
    <row r="17" spans="1:4" s="4" customFormat="1" ht="25.5" x14ac:dyDescent="0.2">
      <c r="A17" s="2" t="s">
        <v>0</v>
      </c>
      <c r="B17" s="18" t="s">
        <v>15</v>
      </c>
      <c r="C17" s="18" t="s">
        <v>16</v>
      </c>
      <c r="D17" s="18" t="s">
        <v>14</v>
      </c>
    </row>
    <row r="18" spans="1:4" s="4" customFormat="1" ht="30" customHeight="1" x14ac:dyDescent="0.2">
      <c r="A18" s="8" t="s">
        <v>19</v>
      </c>
      <c r="B18" s="19">
        <f>SUM(B19:B23)</f>
        <v>2253246</v>
      </c>
      <c r="C18" s="19">
        <f>SUM(C19:C23)</f>
        <v>0</v>
      </c>
      <c r="D18" s="20">
        <f>+C18/B18</f>
        <v>0</v>
      </c>
    </row>
    <row r="19" spans="1:4" ht="25.5" x14ac:dyDescent="0.2">
      <c r="A19" s="17" t="s">
        <v>43</v>
      </c>
      <c r="B19" s="16">
        <v>5850</v>
      </c>
      <c r="C19" s="16">
        <v>0</v>
      </c>
      <c r="D19" s="13">
        <f>+C19/B19</f>
        <v>0</v>
      </c>
    </row>
    <row r="20" spans="1:4" ht="25.5" x14ac:dyDescent="0.2">
      <c r="A20" s="17" t="s">
        <v>20</v>
      </c>
      <c r="B20" s="16">
        <v>1197771</v>
      </c>
      <c r="C20" s="16">
        <v>0</v>
      </c>
      <c r="D20" s="13">
        <f>+C20/B20</f>
        <v>0</v>
      </c>
    </row>
    <row r="21" spans="1:4" ht="25.5" x14ac:dyDescent="0.2">
      <c r="A21" s="17" t="s">
        <v>21</v>
      </c>
      <c r="B21" s="16">
        <v>161375</v>
      </c>
      <c r="C21" s="16">
        <v>0</v>
      </c>
      <c r="D21" s="13">
        <f t="shared" ref="D21:D23" si="2">+C21/B21</f>
        <v>0</v>
      </c>
    </row>
    <row r="22" spans="1:4" ht="25.5" x14ac:dyDescent="0.2">
      <c r="A22" s="17" t="s">
        <v>22</v>
      </c>
      <c r="B22" s="16">
        <v>705433</v>
      </c>
      <c r="C22" s="16">
        <v>0</v>
      </c>
      <c r="D22" s="13">
        <f t="shared" si="2"/>
        <v>0</v>
      </c>
    </row>
    <row r="23" spans="1:4" ht="51" x14ac:dyDescent="0.2">
      <c r="A23" s="17" t="s">
        <v>23</v>
      </c>
      <c r="B23" s="16">
        <v>182817</v>
      </c>
      <c r="C23" s="16">
        <v>0</v>
      </c>
      <c r="D23" s="13">
        <f t="shared" si="2"/>
        <v>0</v>
      </c>
    </row>
    <row r="24" spans="1:4" ht="43.15" customHeight="1" x14ac:dyDescent="0.2"/>
    <row r="25" spans="1:4" ht="29.45" customHeight="1" x14ac:dyDescent="0.2"/>
  </sheetData>
  <mergeCells count="6">
    <mergeCell ref="A15:D15"/>
    <mergeCell ref="A16:D16"/>
    <mergeCell ref="A4:D4"/>
    <mergeCell ref="A1:D1"/>
    <mergeCell ref="A2:D2"/>
    <mergeCell ref="A3:D3"/>
  </mergeCells>
  <pageMargins left="0.47499999999999998" right="0.44166666666666665" top="0.95" bottom="0.75" header="0.3" footer="0.3"/>
  <pageSetup orientation="portrait" r:id="rId1"/>
  <headerFooter>
    <oddHeader>&amp;L&amp;G</oddHeader>
  </headerFooter>
  <drawing r:id="rId2"/>
  <legacyDrawingHF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FDE61-1D17-4977-AA4E-BE57930A471B}">
  <dimension ref="A1:G32"/>
  <sheetViews>
    <sheetView zoomScale="115" zoomScaleNormal="115" zoomScalePageLayoutView="114" workbookViewId="0">
      <selection sqref="A1:F1"/>
    </sheetView>
  </sheetViews>
  <sheetFormatPr baseColWidth="10" defaultColWidth="0" defaultRowHeight="12.75" zeroHeight="1" x14ac:dyDescent="0.2"/>
  <cols>
    <col min="1" max="1" width="54" style="1" customWidth="1"/>
    <col min="2" max="2" width="13.28515625" style="1" customWidth="1"/>
    <col min="3" max="3" width="16.85546875" style="1" bestFit="1" customWidth="1"/>
    <col min="4" max="4" width="15.140625" style="12" customWidth="1"/>
    <col min="5" max="5" width="12.42578125" style="1" customWidth="1"/>
    <col min="6" max="6" width="12.7109375" style="1" customWidth="1"/>
    <col min="7" max="7" width="12.7109375" style="1" hidden="1" customWidth="1"/>
    <col min="8" max="16384" width="11.5703125" style="1" hidden="1"/>
  </cols>
  <sheetData>
    <row r="1" spans="1:6" x14ac:dyDescent="0.2">
      <c r="A1" s="32" t="s">
        <v>8</v>
      </c>
      <c r="B1" s="32"/>
      <c r="C1" s="32"/>
      <c r="D1" s="32"/>
      <c r="E1" s="32"/>
      <c r="F1" s="32"/>
    </row>
    <row r="2" spans="1:6" x14ac:dyDescent="0.2">
      <c r="A2" s="32" t="s">
        <v>24</v>
      </c>
      <c r="B2" s="32"/>
      <c r="C2" s="32"/>
      <c r="D2" s="32"/>
      <c r="E2" s="32"/>
      <c r="F2" s="32"/>
    </row>
    <row r="3" spans="1:6" x14ac:dyDescent="0.2">
      <c r="A3" s="32" t="s">
        <v>52</v>
      </c>
      <c r="B3" s="32"/>
      <c r="C3" s="32"/>
      <c r="D3" s="32"/>
      <c r="E3" s="32"/>
      <c r="F3" s="32"/>
    </row>
    <row r="4" spans="1:6" x14ac:dyDescent="0.2">
      <c r="A4" s="32" t="s">
        <v>25</v>
      </c>
      <c r="B4" s="32"/>
      <c r="C4" s="32"/>
      <c r="D4" s="32"/>
      <c r="E4" s="32"/>
      <c r="F4" s="32"/>
    </row>
    <row r="5" spans="1:6" s="4" customFormat="1" ht="25.5" x14ac:dyDescent="0.2">
      <c r="A5" s="2" t="s">
        <v>0</v>
      </c>
      <c r="B5" s="2" t="s">
        <v>11</v>
      </c>
      <c r="C5" s="2" t="s">
        <v>1</v>
      </c>
      <c r="D5" s="3" t="s">
        <v>17</v>
      </c>
      <c r="E5" s="3" t="s">
        <v>16</v>
      </c>
      <c r="F5" s="3" t="s">
        <v>27</v>
      </c>
    </row>
    <row r="6" spans="1:6" x14ac:dyDescent="0.2">
      <c r="A6" s="8" t="s">
        <v>2</v>
      </c>
      <c r="B6" s="2" t="s">
        <v>3</v>
      </c>
      <c r="C6" s="2" t="s">
        <v>4</v>
      </c>
      <c r="D6" s="2" t="s">
        <v>5</v>
      </c>
      <c r="E6" s="21" t="s">
        <v>29</v>
      </c>
      <c r="F6" s="2" t="s">
        <v>28</v>
      </c>
    </row>
    <row r="7" spans="1:6" ht="15" x14ac:dyDescent="0.25">
      <c r="A7" s="8" t="s">
        <v>30</v>
      </c>
      <c r="B7" s="7">
        <f>SUBTOTAL(9,B8:B14)</f>
        <v>40419066</v>
      </c>
      <c r="C7" s="7">
        <f>SUBTOTAL(9,C8:C14)</f>
        <v>8764881</v>
      </c>
      <c r="D7" s="14">
        <f>Tabla14[[#This Row],[EJECUTADO ACUMULADO ]]/Tabla14[[#This Row],[PRESUPUESTO  DEFINITIVO]]</f>
        <v>0.21685016175287178</v>
      </c>
      <c r="E7" s="7">
        <f>SUBTOTAL(9,E8:E14)</f>
        <v>5804323</v>
      </c>
      <c r="F7" s="14">
        <f>Tabla14[[#This Row],[EJECUTADO]]/Tabla14[[#This Row],[PRESUPUESTO  DEFINITIVO]]</f>
        <v>0.14360359044417306</v>
      </c>
    </row>
    <row r="8" spans="1:6" ht="15" x14ac:dyDescent="0.2">
      <c r="A8" s="1" t="s">
        <v>31</v>
      </c>
      <c r="B8" s="23">
        <v>10034494</v>
      </c>
      <c r="C8" s="23">
        <v>1566358</v>
      </c>
      <c r="D8" s="29">
        <v>0.20555043109745871</v>
      </c>
      <c r="E8" s="23">
        <v>1566358</v>
      </c>
      <c r="F8" s="29">
        <v>0.20555043109745871</v>
      </c>
    </row>
    <row r="9" spans="1:6" ht="15" x14ac:dyDescent="0.2">
      <c r="A9" s="1" t="s">
        <v>32</v>
      </c>
      <c r="B9" s="23">
        <v>9977176</v>
      </c>
      <c r="C9" s="23">
        <v>1712759</v>
      </c>
      <c r="D9" s="29">
        <v>0.21907913386546676</v>
      </c>
      <c r="E9" s="23">
        <v>262369</v>
      </c>
      <c r="F9" s="29">
        <v>7.2886354678025511E-2</v>
      </c>
    </row>
    <row r="10" spans="1:6" ht="15" x14ac:dyDescent="0.2">
      <c r="A10" s="1" t="s">
        <v>33</v>
      </c>
      <c r="B10" s="23">
        <v>1228104</v>
      </c>
      <c r="C10" s="23">
        <v>4702</v>
      </c>
      <c r="D10" s="29">
        <v>4.8543752586187238E-3</v>
      </c>
      <c r="E10" s="23">
        <v>4702</v>
      </c>
      <c r="F10" s="29">
        <v>4.8543752586187238E-3</v>
      </c>
    </row>
    <row r="11" spans="1:6" ht="15" x14ac:dyDescent="0.2">
      <c r="A11" s="24" t="s">
        <v>34</v>
      </c>
      <c r="B11" s="23">
        <v>16883832</v>
      </c>
      <c r="C11" s="23">
        <v>5372977</v>
      </c>
      <c r="D11" s="29">
        <v>0.2705057975501528</v>
      </c>
      <c r="E11" s="22">
        <v>3933725</v>
      </c>
      <c r="F11" s="29">
        <v>0.2705058679630335</v>
      </c>
    </row>
    <row r="12" spans="1:6" ht="15" x14ac:dyDescent="0.2">
      <c r="A12" s="24" t="s">
        <v>44</v>
      </c>
      <c r="B12" s="23">
        <v>1166747</v>
      </c>
      <c r="C12" s="23">
        <v>0</v>
      </c>
      <c r="D12" s="29">
        <v>0</v>
      </c>
      <c r="E12" s="22">
        <v>0</v>
      </c>
      <c r="F12" s="29">
        <v>0</v>
      </c>
    </row>
    <row r="13" spans="1:6" ht="15" x14ac:dyDescent="0.2">
      <c r="A13" s="24" t="s">
        <v>35</v>
      </c>
      <c r="B13" s="23">
        <v>1013975</v>
      </c>
      <c r="C13" s="23">
        <v>0</v>
      </c>
      <c r="D13" s="31">
        <v>0.26905213612238865</v>
      </c>
      <c r="E13" s="22">
        <v>0</v>
      </c>
      <c r="F13" s="29">
        <v>0.26905213612238865</v>
      </c>
    </row>
    <row r="14" spans="1:6" ht="15" x14ac:dyDescent="0.2">
      <c r="A14" s="25" t="s">
        <v>36</v>
      </c>
      <c r="B14" s="23">
        <v>114738</v>
      </c>
      <c r="C14" s="23">
        <v>108085</v>
      </c>
      <c r="D14" s="31">
        <v>0.92333610352605955</v>
      </c>
      <c r="E14" s="22">
        <v>37169</v>
      </c>
      <c r="F14" s="29">
        <v>0.39815267719339903</v>
      </c>
    </row>
    <row r="15" spans="1:6" ht="12" customHeight="1" x14ac:dyDescent="0.2">
      <c r="A15" s="26" t="s">
        <v>37</v>
      </c>
      <c r="B15" s="27">
        <v>3600000</v>
      </c>
      <c r="C15" s="27">
        <v>0</v>
      </c>
      <c r="D15" s="20">
        <f>Tabla14[[#This Row],[EJECUTADO ACUMULADO ]]/Tabla14[[#This Row],[PRESUPUESTO  DEFINITIVO]]</f>
        <v>0</v>
      </c>
      <c r="E15" s="27">
        <v>0</v>
      </c>
      <c r="F15" s="20">
        <f>Tabla14[[#This Row],[EJECUTADO]]/Tabla14[[#This Row],[PRESUPUESTO  DEFINITIVO]]</f>
        <v>0</v>
      </c>
    </row>
    <row r="16" spans="1:6" x14ac:dyDescent="0.2">
      <c r="A16" s="26" t="s">
        <v>38</v>
      </c>
      <c r="B16" s="27">
        <f>SUM(B17:B18)</f>
        <v>28000000</v>
      </c>
      <c r="C16" s="27">
        <f>SUM(C17:C18)</f>
        <v>5603683</v>
      </c>
      <c r="D16" s="20">
        <f>Tabla14[[#This Row],[EJECUTADO ACUMULADO ]]/Tabla14[[#This Row],[PRESUPUESTO  DEFINITIVO]]</f>
        <v>0.20013153571428571</v>
      </c>
      <c r="E16" s="27">
        <f>SUM(E17:E18)</f>
        <v>610500</v>
      </c>
      <c r="F16" s="20">
        <f>Tabla14[[#This Row],[EJECUTADO]]/Tabla14[[#This Row],[PRESUPUESTO  DEFINITIVO]]</f>
        <v>2.1803571428571429E-2</v>
      </c>
    </row>
    <row r="17" spans="1:7" s="4" customFormat="1" x14ac:dyDescent="0.2">
      <c r="A17" s="1" t="s">
        <v>50</v>
      </c>
      <c r="B17" s="23">
        <v>18000000</v>
      </c>
      <c r="C17" s="23">
        <v>0</v>
      </c>
      <c r="D17" s="20">
        <f>Tabla14[[#This Row],[EJECUTADO ACUMULADO ]]/Tabla14[[#This Row],[PRESUPUESTO  DEFINITIVO]]</f>
        <v>0</v>
      </c>
      <c r="E17" s="22">
        <v>0</v>
      </c>
      <c r="F17" s="20">
        <f>Tabla14[[#This Row],[EJECUTADO]]/Tabla14[[#This Row],[PRESUPUESTO  DEFINITIVO]]</f>
        <v>0</v>
      </c>
    </row>
    <row r="18" spans="1:7" s="4" customFormat="1" x14ac:dyDescent="0.2">
      <c r="A18" s="1" t="s">
        <v>45</v>
      </c>
      <c r="B18" s="23">
        <v>10000000</v>
      </c>
      <c r="C18" s="23">
        <v>5603683</v>
      </c>
      <c r="D18" s="20">
        <f>Tabla14[[#This Row],[EJECUTADO ACUMULADO ]]/Tabla14[[#This Row],[PRESUPUESTO  DEFINITIVO]]</f>
        <v>0.56036830000000004</v>
      </c>
      <c r="E18" s="22">
        <v>610500</v>
      </c>
      <c r="F18" s="20">
        <f>Tabla14[[#This Row],[EJECUTADO]]/Tabla14[[#This Row],[PRESUPUESTO  DEFINITIVO]]</f>
        <v>6.105E-2</v>
      </c>
    </row>
    <row r="19" spans="1:7" s="4" customFormat="1" x14ac:dyDescent="0.2">
      <c r="A19" s="26" t="s">
        <v>39</v>
      </c>
      <c r="B19" s="27">
        <f>B16+B15+B7</f>
        <v>72019066</v>
      </c>
      <c r="C19" s="27">
        <f>C16+C15+C7</f>
        <v>14368564</v>
      </c>
      <c r="D19" s="20">
        <f>Tabla14[[#This Row],[EJECUTADO ACUMULADO ]]/Tabla14[[#This Row],[PRESUPUESTO  DEFINITIVO]]</f>
        <v>0.19951055738490139</v>
      </c>
      <c r="E19" s="27">
        <f>E16+E15+E7</f>
        <v>6414823</v>
      </c>
      <c r="F19" s="20">
        <f>Tabla14[[#This Row],[EJECUTADO]]/Tabla14[[#This Row],[PRESUPUESTO  DEFINITIVO]]</f>
        <v>8.9071177346287722E-2</v>
      </c>
    </row>
    <row r="20" spans="1:7" ht="15" x14ac:dyDescent="0.2">
      <c r="A20" s="26" t="s">
        <v>40</v>
      </c>
      <c r="B20" s="28">
        <v>66959</v>
      </c>
      <c r="C20" s="23">
        <v>-2867330</v>
      </c>
      <c r="D20" s="20">
        <v>8.4089224339946895</v>
      </c>
      <c r="E20" s="23">
        <v>5086411</v>
      </c>
      <c r="F20" s="29">
        <f>Tabla14[[#This Row],[EJECUTADO]]/Tabla14[[#This Row],[PRESUPUESTO  DEFINITIVO]]</f>
        <v>75.963066951418028</v>
      </c>
    </row>
    <row r="21" spans="1:7" s="33" customFormat="1" ht="15" x14ac:dyDescent="0.25">
      <c r="A21" s="5" t="s">
        <v>41</v>
      </c>
      <c r="B21" s="7">
        <f>B19+B20</f>
        <v>72086025</v>
      </c>
      <c r="C21" s="7">
        <f>C19+C20</f>
        <v>11501234</v>
      </c>
      <c r="D21" s="14">
        <f>Tabla14[[#This Row],[EJECUTADO ACUMULADO ]]/Tabla14[[#This Row],[PRESUPUESTO  DEFINITIVO]]</f>
        <v>0.15954873361376218</v>
      </c>
      <c r="E21" s="7">
        <f>E19+E20</f>
        <v>11501234</v>
      </c>
      <c r="F21" s="14">
        <f>Tabla14[[#This Row],[EJECUTADO]]/Tabla14[[#This Row],[PRESUPUESTO  DEFINITIVO]]</f>
        <v>0.15954873361376218</v>
      </c>
    </row>
    <row r="22" spans="1:7" ht="15" x14ac:dyDescent="0.2">
      <c r="A22" s="26"/>
      <c r="B22" s="27"/>
      <c r="C22" s="27"/>
      <c r="D22" s="14"/>
      <c r="E22" s="27"/>
      <c r="F22" s="14"/>
    </row>
    <row r="23" spans="1:7" x14ac:dyDescent="0.2">
      <c r="A23" s="32" t="s">
        <v>46</v>
      </c>
      <c r="B23" s="32"/>
      <c r="C23" s="32"/>
      <c r="D23" s="32"/>
      <c r="E23" s="32"/>
    </row>
    <row r="24" spans="1:7" x14ac:dyDescent="0.2">
      <c r="A24" s="32" t="s">
        <v>52</v>
      </c>
      <c r="B24" s="32"/>
      <c r="C24" s="32"/>
      <c r="D24" s="32"/>
      <c r="E24" s="32"/>
      <c r="F24" s="4"/>
      <c r="G24" s="4"/>
    </row>
    <row r="25" spans="1:7" ht="25.5" x14ac:dyDescent="0.2">
      <c r="A25" s="8" t="s">
        <v>0</v>
      </c>
      <c r="B25" s="18" t="s">
        <v>15</v>
      </c>
      <c r="C25" s="18" t="s">
        <v>42</v>
      </c>
      <c r="D25" s="18" t="s">
        <v>51</v>
      </c>
      <c r="E25" s="18" t="s">
        <v>14</v>
      </c>
      <c r="F25" s="4"/>
    </row>
    <row r="26" spans="1:7" ht="15" x14ac:dyDescent="0.2">
      <c r="A26" s="9" t="s">
        <v>19</v>
      </c>
      <c r="B26" s="15">
        <f>SUM(B27:B31)</f>
        <v>2253246</v>
      </c>
      <c r="C26" s="15">
        <f>SUM(C27:C31)</f>
        <v>1685061</v>
      </c>
      <c r="D26" s="15">
        <f>SUM(D27:D31)</f>
        <v>0</v>
      </c>
      <c r="E26" s="14">
        <f t="shared" ref="E26" si="0">+D26/B26</f>
        <v>0</v>
      </c>
    </row>
    <row r="27" spans="1:7" ht="25.5" x14ac:dyDescent="0.2">
      <c r="A27" s="17" t="s">
        <v>43</v>
      </c>
      <c r="B27" s="16">
        <v>5850</v>
      </c>
      <c r="C27" s="16">
        <v>0</v>
      </c>
      <c r="D27" s="16">
        <v>0</v>
      </c>
      <c r="E27" s="30">
        <v>0</v>
      </c>
    </row>
    <row r="28" spans="1:7" ht="25.5" x14ac:dyDescent="0.2">
      <c r="A28" s="17" t="s">
        <v>20</v>
      </c>
      <c r="B28" s="16">
        <v>1197771</v>
      </c>
      <c r="C28" s="16">
        <v>1189356</v>
      </c>
      <c r="D28" s="16">
        <v>0</v>
      </c>
      <c r="E28" s="30">
        <f>+D28/B28</f>
        <v>0</v>
      </c>
    </row>
    <row r="29" spans="1:7" ht="25.5" x14ac:dyDescent="0.2">
      <c r="A29" s="17" t="s">
        <v>21</v>
      </c>
      <c r="B29" s="16">
        <v>161375</v>
      </c>
      <c r="C29" s="16">
        <v>0</v>
      </c>
      <c r="D29" s="16">
        <v>0</v>
      </c>
      <c r="E29" s="30">
        <f t="shared" ref="E29:E31" si="1">+D29/B29</f>
        <v>0</v>
      </c>
    </row>
    <row r="30" spans="1:7" ht="25.5" x14ac:dyDescent="0.2">
      <c r="A30" s="17" t="s">
        <v>22</v>
      </c>
      <c r="B30" s="16">
        <v>705433</v>
      </c>
      <c r="C30" s="16">
        <v>413330</v>
      </c>
      <c r="D30" s="16">
        <v>0</v>
      </c>
      <c r="E30" s="30">
        <f t="shared" si="1"/>
        <v>0</v>
      </c>
    </row>
    <row r="31" spans="1:7" ht="43.15" customHeight="1" x14ac:dyDescent="0.2">
      <c r="A31" s="17" t="s">
        <v>23</v>
      </c>
      <c r="B31" s="16">
        <v>182817</v>
      </c>
      <c r="C31" s="16">
        <v>82375</v>
      </c>
      <c r="D31" s="16">
        <v>0</v>
      </c>
      <c r="E31" s="30">
        <f t="shared" si="1"/>
        <v>0</v>
      </c>
    </row>
    <row r="32" spans="1:7" x14ac:dyDescent="0.2"/>
  </sheetData>
  <mergeCells count="6">
    <mergeCell ref="A24:E24"/>
    <mergeCell ref="A1:F1"/>
    <mergeCell ref="A2:F2"/>
    <mergeCell ref="A3:F3"/>
    <mergeCell ref="A4:F4"/>
    <mergeCell ref="A23:E23"/>
  </mergeCells>
  <pageMargins left="0.47499999999999998" right="0.44166666666666665" top="0.95" bottom="0.75" header="0.3" footer="0.3"/>
  <pageSetup orientation="portrait" r:id="rId1"/>
  <headerFooter>
    <oddHeader>&amp;L&amp;G</oddHeader>
  </headerFooter>
  <drawing r:id="rId2"/>
  <legacyDrawingHF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 ACUMULADOS</vt:lpstr>
      <vt:lpstr>GASTOS ACUMULADOS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Daniela Diaz Bejarano</cp:lastModifiedBy>
  <dcterms:created xsi:type="dcterms:W3CDTF">2022-04-07T16:23:38Z</dcterms:created>
  <dcterms:modified xsi:type="dcterms:W3CDTF">2025-04-07T16:13:10Z</dcterms:modified>
</cp:coreProperties>
</file>