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ownloads\"/>
    </mc:Choice>
  </mc:AlternateContent>
  <xr:revisionPtr revIDLastSave="0" documentId="13_ncr:1_{F810A9B9-5CDC-4BCA-8029-8AF6DC676D4E}" xr6:coauthVersionLast="36" xr6:coauthVersionMax="36" xr10:uidLastSave="{00000000-0000-0000-0000-000000000000}"/>
  <bookViews>
    <workbookView xWindow="0" yWindow="0" windowWidth="23040" windowHeight="10992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D11" i="1"/>
  <c r="B8" i="1"/>
  <c r="E28" i="3" l="1"/>
  <c r="E29" i="3"/>
  <c r="E30" i="3"/>
  <c r="E31" i="3"/>
  <c r="E32" i="3"/>
  <c r="E33" i="3"/>
  <c r="E34" i="3"/>
  <c r="E27" i="3"/>
  <c r="E16" i="3"/>
  <c r="C16" i="3"/>
  <c r="B16" i="3"/>
  <c r="D12" i="3"/>
  <c r="B7" i="3" l="1"/>
  <c r="C18" i="1" l="1"/>
  <c r="E35" i="3" l="1"/>
  <c r="D19" i="3"/>
  <c r="D25" i="3" l="1"/>
  <c r="D13" i="1"/>
  <c r="B25" i="3" l="1"/>
  <c r="B18" i="1"/>
  <c r="E7" i="3"/>
  <c r="C7" i="3"/>
  <c r="F8" i="3"/>
  <c r="F9" i="3"/>
  <c r="F10" i="3"/>
  <c r="F11" i="3"/>
  <c r="F13" i="3"/>
  <c r="F14" i="3"/>
  <c r="F15" i="3"/>
  <c r="F17" i="3"/>
  <c r="F19" i="3"/>
  <c r="D8" i="3"/>
  <c r="D9" i="3"/>
  <c r="D10" i="3"/>
  <c r="D11" i="3"/>
  <c r="D13" i="3"/>
  <c r="D14" i="3"/>
  <c r="D15" i="3"/>
  <c r="D17" i="3"/>
  <c r="E25" i="3" l="1"/>
  <c r="E18" i="3"/>
  <c r="E20" i="3" s="1"/>
  <c r="F16" i="3"/>
  <c r="C18" i="3"/>
  <c r="C20" i="3" s="1"/>
  <c r="C25" i="3"/>
  <c r="B18" i="3"/>
  <c r="B20" i="3" s="1"/>
  <c r="D16" i="3"/>
  <c r="D7" i="3"/>
  <c r="F7" i="3"/>
  <c r="F20" i="3" l="1"/>
  <c r="D18" i="3"/>
  <c r="F18" i="3"/>
  <c r="D20" i="3" l="1"/>
  <c r="C12" i="1"/>
  <c r="B12" i="1"/>
  <c r="D10" i="1"/>
  <c r="D9" i="1"/>
  <c r="C8" i="1"/>
  <c r="D28" i="1"/>
  <c r="D27" i="1"/>
  <c r="D26" i="1"/>
  <c r="D25" i="1"/>
  <c r="D24" i="1"/>
  <c r="D23" i="1"/>
  <c r="D22" i="1"/>
  <c r="D21" i="1"/>
  <c r="D20" i="1"/>
  <c r="D19" i="1"/>
  <c r="B7" i="1" l="1"/>
  <c r="D12" i="1"/>
  <c r="D8" i="1"/>
  <c r="C7" i="1"/>
  <c r="D7" i="1" l="1"/>
  <c r="D18" i="1" l="1"/>
</calcChain>
</file>

<file path=xl/sharedStrings.xml><?xml version="1.0" encoding="utf-8"?>
<sst xmlns="http://schemas.openxmlformats.org/spreadsheetml/2006/main" count="85" uniqueCount="57">
  <si>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</si>
  <si>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</si>
  <si>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</si>
  <si>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</si>
  <si>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</si>
  <si>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</si>
  <si>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</si>
  <si>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</si>
  <si>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</si>
  <si>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</si>
  <si>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</si>
  <si>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</si>
  <si>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</si>
  <si>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</si>
  <si>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</si>
  <si>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</si>
  <si>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</si>
  <si>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</si>
  <si>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</si>
  <si>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</si>
  <si>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</si>
  <si>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</si>
  <si>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</si>
  <si>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</si>
  <si>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</si>
  <si>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</si>
  <si>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</si>
  <si>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</si>
  <si>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</si>
  <si>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</si>
  <si>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</si>
  <si>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</si>
  <si>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</si>
  <si>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</si>
  <si>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</si>
  <si>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</si>
  <si>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</si>
  <si>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</si>
  <si>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</si>
  <si>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</si>
  <si>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</si>
  <si>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</si>
  <si>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</si>
  <si>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</si>
  <si>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</si>
  <si>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</si>
  <si>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</si>
  <si>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</si>
  <si>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</si>
  <si>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>Fortalecimiento del centro de innovación ValleInn del Departamento del valle del Cauca (Interventoría)</t>
  </si>
  <si>
    <t xml:space="preserve">  • Reserva protección depósitos</t>
  </si>
  <si>
    <t>FECHA DE CORTE: 31 DE DICIEMBRE DE 2023</t>
  </si>
  <si>
    <t>PRESUPUESTO BIENIO 2022 -2023 - SIN SITUACIÓN DE FONDOS</t>
  </si>
  <si>
    <t>FECHA DE CORTE: FECHA DE CORTE: 31 DE DICIEMBRE DE 2023</t>
  </si>
  <si>
    <t>PRESUPUESTO BIENIO 2022- 2023 - SIN SITUACIÓN DE FONDOS</t>
  </si>
  <si>
    <t>Ingreso por Ejecución de Proyectos</t>
  </si>
  <si>
    <t xml:space="preserve">  • Proyecto Fortalecimiento Institutucional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</si>
</sst>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9" fontId="10" fillId="0" borderId="0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/>
    </xf>
    <xf numFmtId="165" fontId="0" fillId="0" borderId="6" xfId="2" applyNumberFormat="1" applyFont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10" xfId="5" xr:uid="{633DD295-9F7C-45B9-96C8-4B5FFDFC3547}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1188085</xdr:colOff>
      <xdr:row>0</xdr:row>
      <xdr:rowOff>97785</xdr:rowOff>
    </xdr:from>
    <xdr:to>
      <xdr:col>4</xdr:col>
      <xdr:colOff>0</xdr:colOff>
      <xdr:row>3</xdr:row>
      <xdr:rowOff>220951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585" y="97785"/>
          <a:ext cx="1177290" cy="660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1065835</xdr:colOff>
      <xdr:row>0</xdr:row>
      <xdr:rowOff>218266</xdr:rowOff>
    </xdr:from>
    <xdr:to>
      <xdr:col>6</xdr:col>
      <xdr:colOff>0</xdr:colOff>
      <xdr:row>4</xdr:row>
      <xdr:rowOff>1401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D60B90-77DC-4D45-99E9-E9C2C9A4D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2253" y="96346"/>
          <a:ext cx="1090713" cy="658997"/>
        </a:xfrm>
        <a:prstGeom prst="rect">
          <a:avLst/>
        </a:prstGeom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3" totalsRowShown="0" headerRowDxfId="18">
  <autoFilter ref="A5:D13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7:D28" totalsRowShown="0" headerRowDxfId="16" dataDxfId="15" headerRowCellStyle="Millares">
  <autoFilter ref="A17:D28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20" totalsRowShown="0" headerRowDxfId="10">
  <autoFilter ref="A5:F20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4:E35" totalsRowShown="0" headerRowDxfId="6" dataDxfId="5" headerRowCellStyle="Millares">
  <autoFilter ref="A24:E35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SUM(C27:C35)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+D25/B25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6"/>
  <sheetViews>
    <sheetView tabSelected="1" zoomScale="96" zoomScaleNormal="96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3.8867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40" t="s">
        <v>8</v>
      </c>
      <c r="B1" s="40"/>
      <c r="C1" s="40"/>
      <c r="D1" s="40"/>
    </row>
    <row r="2" spans="1:4" x14ac:dyDescent="0.3">
      <c r="A2" s="39" t="s">
        <v>9</v>
      </c>
      <c r="B2" s="39"/>
      <c r="C2" s="39"/>
      <c r="D2" s="39"/>
    </row>
    <row r="3" spans="1:4" x14ac:dyDescent="0.3">
      <c r="A3" s="39" t="s">
        <v>51</v>
      </c>
      <c r="B3" s="39"/>
      <c r="C3" s="39"/>
      <c r="D3" s="39"/>
    </row>
    <row r="4" spans="1:4" x14ac:dyDescent="0.3">
      <c r="A4" s="39" t="s">
        <v>10</v>
      </c>
      <c r="B4" s="39"/>
      <c r="C4" s="39"/>
      <c r="D4" s="39"/>
    </row>
    <row r="5" spans="1:4" s="4" customFormat="1" ht="27.6" x14ac:dyDescent="0.3">
      <c r="A5" s="2" t="s">
        <v>0</v>
      </c>
      <c r="B5" s="2" t="s">
        <v>11</v>
      </c>
      <c r="C5" s="2" t="s">
        <v>1</v>
      </c>
      <c r="D5" s="3" t="s">
        <v>18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13</v>
      </c>
      <c r="B7" s="7">
        <f>SUM(B8+B12)</f>
        <v>53311593</v>
      </c>
      <c r="C7" s="7">
        <f>SUM(C8+C12)</f>
        <v>82695329</v>
      </c>
      <c r="D7" s="10">
        <f>+C7/B7</f>
        <v>1.5511697240035578</v>
      </c>
    </row>
    <row r="8" spans="1:4" ht="14.4" x14ac:dyDescent="0.3">
      <c r="A8" s="5" t="s">
        <v>6</v>
      </c>
      <c r="B8" s="7">
        <f>SUBTOTAL(9,B9:B11)</f>
        <v>30884575</v>
      </c>
      <c r="C8" s="7">
        <f>SUBTOTAL(9,C9:C11)</f>
        <v>60287420</v>
      </c>
      <c r="D8" s="10">
        <f>+C8/B8</f>
        <v>1.9520236234430941</v>
      </c>
    </row>
    <row r="9" spans="1:4" ht="14.4" x14ac:dyDescent="0.3">
      <c r="A9" t="s">
        <v>12</v>
      </c>
      <c r="B9" s="21">
        <v>4118591</v>
      </c>
      <c r="C9" s="21">
        <v>16704599</v>
      </c>
      <c r="D9" s="11">
        <f>C9/B9</f>
        <v>4.0559013992892226</v>
      </c>
    </row>
    <row r="10" spans="1:4" ht="14.4" x14ac:dyDescent="0.3">
      <c r="A10" t="s">
        <v>7</v>
      </c>
      <c r="B10" s="21">
        <v>26764874</v>
      </c>
      <c r="C10" s="21">
        <v>43582292</v>
      </c>
      <c r="D10" s="11">
        <f t="shared" ref="D10:D11" si="0">C10/B10</f>
        <v>1.6283391433114911</v>
      </c>
    </row>
    <row r="11" spans="1:4" ht="14.4" x14ac:dyDescent="0.3">
      <c r="A11" t="s">
        <v>55</v>
      </c>
      <c r="B11" s="21">
        <v>1110</v>
      </c>
      <c r="C11" s="21">
        <v>529</v>
      </c>
      <c r="D11" s="11">
        <f t="shared" si="0"/>
        <v>0.47657657657657659</v>
      </c>
    </row>
    <row r="12" spans="1:4" ht="14.4" x14ac:dyDescent="0.3">
      <c r="A12" s="5" t="s">
        <v>19</v>
      </c>
      <c r="B12" s="7">
        <f>SUBTOTAL(9,B13:B13)</f>
        <v>22427018</v>
      </c>
      <c r="C12" s="7">
        <f>SUBTOTAL(9,C13:C13)</f>
        <v>22407909</v>
      </c>
      <c r="D12" s="10">
        <f>+C12/B12</f>
        <v>0.99914794735528367</v>
      </c>
    </row>
    <row r="13" spans="1:4" ht="14.4" x14ac:dyDescent="0.3">
      <c r="A13" t="s">
        <v>31</v>
      </c>
      <c r="B13" s="6">
        <v>22427018</v>
      </c>
      <c r="C13" s="6">
        <v>22407909</v>
      </c>
      <c r="D13" s="11">
        <f t="shared" ref="D13" si="1">C13/B13</f>
        <v>0.99914794735528367</v>
      </c>
    </row>
    <row r="14" spans="1:4" x14ac:dyDescent="0.3"/>
    <row r="15" spans="1:4" ht="12" customHeight="1" x14ac:dyDescent="0.3">
      <c r="A15" s="39" t="s">
        <v>52</v>
      </c>
      <c r="B15" s="39"/>
      <c r="C15" s="39"/>
      <c r="D15" s="39"/>
    </row>
    <row r="16" spans="1:4" x14ac:dyDescent="0.3">
      <c r="A16" s="39" t="s">
        <v>53</v>
      </c>
      <c r="B16" s="39"/>
      <c r="C16" s="39"/>
      <c r="D16" s="39"/>
    </row>
    <row r="17" spans="1:4" s="4" customFormat="1" ht="27.6" x14ac:dyDescent="0.3">
      <c r="A17" s="2" t="s">
        <v>0</v>
      </c>
      <c r="B17" s="18" t="s">
        <v>15</v>
      </c>
      <c r="C17" s="18" t="s">
        <v>16</v>
      </c>
      <c r="D17" s="18" t="s">
        <v>14</v>
      </c>
    </row>
    <row r="18" spans="1:4" s="4" customFormat="1" ht="30" customHeight="1" x14ac:dyDescent="0.3">
      <c r="A18" s="8" t="s">
        <v>20</v>
      </c>
      <c r="B18" s="19">
        <f>SUM(B19:B28)</f>
        <v>21192612</v>
      </c>
      <c r="C18" s="19">
        <f>SUM(C19:C28)</f>
        <v>17559749</v>
      </c>
      <c r="D18" s="20">
        <f>+C18/B18</f>
        <v>0.82857879906450416</v>
      </c>
    </row>
    <row r="19" spans="1:4" ht="25.2" x14ac:dyDescent="0.3">
      <c r="A19" s="17" t="s">
        <v>48</v>
      </c>
      <c r="B19" s="16">
        <v>5850</v>
      </c>
      <c r="C19" s="16">
        <v>0</v>
      </c>
      <c r="D19" s="13">
        <f>+C19/B19</f>
        <v>0</v>
      </c>
    </row>
    <row r="20" spans="1:4" ht="25.2" x14ac:dyDescent="0.3">
      <c r="A20" s="17" t="s">
        <v>21</v>
      </c>
      <c r="B20" s="16">
        <v>1700031</v>
      </c>
      <c r="C20" s="16">
        <v>502260</v>
      </c>
      <c r="D20" s="13">
        <f>+C20/B20</f>
        <v>0.29544167135775762</v>
      </c>
    </row>
    <row r="21" spans="1:4" ht="25.2" x14ac:dyDescent="0.3">
      <c r="A21" s="17" t="s">
        <v>22</v>
      </c>
      <c r="B21" s="16">
        <v>161375</v>
      </c>
      <c r="C21" s="16">
        <v>0</v>
      </c>
      <c r="D21" s="13">
        <f t="shared" ref="D21:D28" si="2">+C21/B21</f>
        <v>0</v>
      </c>
    </row>
    <row r="22" spans="1:4" ht="25.2" x14ac:dyDescent="0.3">
      <c r="A22" s="17" t="s">
        <v>23</v>
      </c>
      <c r="B22" s="16">
        <v>2326407</v>
      </c>
      <c r="C22" s="16">
        <v>689781</v>
      </c>
      <c r="D22" s="13">
        <f t="shared" si="2"/>
        <v>0.29650056933288116</v>
      </c>
    </row>
    <row r="23" spans="1:4" ht="50.4" x14ac:dyDescent="0.3">
      <c r="A23" s="17" t="s">
        <v>24</v>
      </c>
      <c r="B23" s="16">
        <v>1685739</v>
      </c>
      <c r="C23" s="16">
        <v>1068553</v>
      </c>
      <c r="D23" s="13">
        <f t="shared" si="2"/>
        <v>0.63387807958408748</v>
      </c>
    </row>
    <row r="24" spans="1:4" ht="25.2" x14ac:dyDescent="0.3">
      <c r="A24" s="17" t="s">
        <v>17</v>
      </c>
      <c r="B24" s="16">
        <v>84977</v>
      </c>
      <c r="C24" s="16">
        <v>84977</v>
      </c>
      <c r="D24" s="13">
        <f t="shared" si="2"/>
        <v>1</v>
      </c>
    </row>
    <row r="25" spans="1:4" ht="37.799999999999997" x14ac:dyDescent="0.3">
      <c r="A25" s="17" t="s">
        <v>25</v>
      </c>
      <c r="B25" s="16">
        <v>61427</v>
      </c>
      <c r="C25" s="16">
        <v>61427</v>
      </c>
      <c r="D25" s="13">
        <f t="shared" si="2"/>
        <v>1</v>
      </c>
    </row>
    <row r="26" spans="1:4" ht="25.2" x14ac:dyDescent="0.3">
      <c r="A26" s="17" t="s">
        <v>26</v>
      </c>
      <c r="B26" s="16">
        <v>28110</v>
      </c>
      <c r="C26" s="16">
        <v>14055</v>
      </c>
      <c r="D26" s="13">
        <f t="shared" si="2"/>
        <v>0.5</v>
      </c>
    </row>
    <row r="27" spans="1:4" ht="25.2" x14ac:dyDescent="0.3">
      <c r="A27" s="17" t="s">
        <v>27</v>
      </c>
      <c r="B27" s="16">
        <v>19047</v>
      </c>
      <c r="C27" s="16">
        <v>19047</v>
      </c>
      <c r="D27" s="13">
        <f t="shared" si="2"/>
        <v>1</v>
      </c>
    </row>
    <row r="28" spans="1:4" ht="37.799999999999997" x14ac:dyDescent="0.3">
      <c r="A28" s="17" t="s">
        <v>28</v>
      </c>
      <c r="B28" s="16">
        <v>15119649</v>
      </c>
      <c r="C28" s="16">
        <v>15119649</v>
      </c>
      <c r="D28" s="13">
        <f t="shared" si="2"/>
        <v>1</v>
      </c>
    </row>
    <row r="29" spans="1:4" ht="43.2" customHeight="1" x14ac:dyDescent="0.3"/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  <row r="35" x14ac:dyDescent="0.3"/>
    <row r="36" hidden="1" x14ac:dyDescent="0.3"/>
  </sheetData>
  <mergeCells count="6">
    <mergeCell ref="A15:D15"/>
    <mergeCell ref="A16:D16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41"/>
  <sheetViews>
    <sheetView zoomScale="119"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40" t="s">
        <v>8</v>
      </c>
      <c r="B1" s="40"/>
      <c r="C1" s="40"/>
      <c r="D1" s="40"/>
      <c r="E1" s="40"/>
      <c r="F1" s="40"/>
    </row>
    <row r="2" spans="1:6" x14ac:dyDescent="0.3">
      <c r="A2" s="40" t="s">
        <v>29</v>
      </c>
      <c r="B2" s="40"/>
      <c r="C2" s="40"/>
      <c r="D2" s="40"/>
      <c r="E2" s="40"/>
      <c r="F2" s="40"/>
    </row>
    <row r="3" spans="1:6" x14ac:dyDescent="0.3">
      <c r="A3" s="40" t="s">
        <v>51</v>
      </c>
      <c r="B3" s="40"/>
      <c r="C3" s="40"/>
      <c r="D3" s="40"/>
      <c r="E3" s="40"/>
      <c r="F3" s="40"/>
    </row>
    <row r="4" spans="1:6" x14ac:dyDescent="0.3">
      <c r="A4" s="40" t="s">
        <v>30</v>
      </c>
      <c r="B4" s="40"/>
      <c r="C4" s="40"/>
      <c r="D4" s="40"/>
      <c r="E4" s="40"/>
      <c r="F4" s="40"/>
    </row>
    <row r="5" spans="1:6" s="4" customFormat="1" ht="27.6" x14ac:dyDescent="0.3">
      <c r="A5" s="2" t="s">
        <v>0</v>
      </c>
      <c r="B5" s="2" t="s">
        <v>11</v>
      </c>
      <c r="C5" s="2" t="s">
        <v>1</v>
      </c>
      <c r="D5" s="3" t="s">
        <v>18</v>
      </c>
      <c r="E5" s="3" t="s">
        <v>16</v>
      </c>
      <c r="F5" s="3" t="s">
        <v>32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34</v>
      </c>
      <c r="F6" s="2" t="s">
        <v>33</v>
      </c>
    </row>
    <row r="7" spans="1:6" ht="14.4" x14ac:dyDescent="0.3">
      <c r="A7" s="8" t="s">
        <v>35</v>
      </c>
      <c r="B7" s="7">
        <f>SUBTOTAL(9,B8:B14)</f>
        <v>36619627</v>
      </c>
      <c r="C7" s="7">
        <f>SUBTOTAL(9,C8:C14)</f>
        <v>28323915</v>
      </c>
      <c r="D7" s="14">
        <f>Tabla14[[#This Row],[EJECUTADO ACUMULADO ]]/Tabla14[[#This Row],[PRESUPUESTO  DEFINITIVO]]</f>
        <v>0.7734626843686857</v>
      </c>
      <c r="E7" s="7">
        <f>SUBTOTAL(9,E8:E14)</f>
        <v>28323915</v>
      </c>
      <c r="F7" s="14">
        <f>Tabla14[[#This Row],[EJECUTADO]]/Tabla14[[#This Row],[PRESUPUESTO  DEFINITIVO]]</f>
        <v>0.7734626843686857</v>
      </c>
    </row>
    <row r="8" spans="1:6" ht="14.4" x14ac:dyDescent="0.3">
      <c r="A8" s="23" t="s">
        <v>36</v>
      </c>
      <c r="B8" s="25">
        <v>7574450</v>
      </c>
      <c r="C8" s="25">
        <v>6982414</v>
      </c>
      <c r="D8" s="31">
        <f>Tabla14[[#This Row],[EJECUTADO ACUMULADO ]]/Tabla14[[#This Row],[PRESUPUESTO  DEFINITIVO]]</f>
        <v>0.9218377571968922</v>
      </c>
      <c r="E8" s="25">
        <v>6982414</v>
      </c>
      <c r="F8" s="31">
        <f>Tabla14[[#This Row],[EJECUTADO]]/Tabla14[[#This Row],[PRESUPUESTO  DEFINITIVO]]</f>
        <v>0.9218377571968922</v>
      </c>
    </row>
    <row r="9" spans="1:6" ht="14.4" x14ac:dyDescent="0.3">
      <c r="A9" s="23" t="s">
        <v>37</v>
      </c>
      <c r="B9" s="25">
        <v>12051239</v>
      </c>
      <c r="C9" s="25">
        <v>8582814</v>
      </c>
      <c r="D9" s="31">
        <f>Tabla14[[#This Row],[EJECUTADO ACUMULADO ]]/Tabla14[[#This Row],[PRESUPUESTO  DEFINITIVO]]</f>
        <v>0.71219349313377656</v>
      </c>
      <c r="E9" s="25">
        <v>8582814</v>
      </c>
      <c r="F9" s="31">
        <f>Tabla14[[#This Row],[EJECUTADO]]/Tabla14[[#This Row],[PRESUPUESTO  DEFINITIVO]]</f>
        <v>0.71219349313377656</v>
      </c>
    </row>
    <row r="10" spans="1:6" ht="14.4" x14ac:dyDescent="0.3">
      <c r="A10" s="23" t="s">
        <v>38</v>
      </c>
      <c r="B10" s="25">
        <v>1799487</v>
      </c>
      <c r="C10" s="25">
        <v>532972</v>
      </c>
      <c r="D10" s="31">
        <f>Tabla14[[#This Row],[EJECUTADO ACUMULADO ]]/Tabla14[[#This Row],[PRESUPUESTO  DEFINITIVO]]</f>
        <v>0.2961799668461067</v>
      </c>
      <c r="E10" s="25">
        <v>532972</v>
      </c>
      <c r="F10" s="31">
        <f>Tabla14[[#This Row],[EJECUTADO]]/Tabla14[[#This Row],[PRESUPUESTO  DEFINITIVO]]</f>
        <v>0.2961799668461067</v>
      </c>
    </row>
    <row r="11" spans="1:6" ht="14.4" x14ac:dyDescent="0.3">
      <c r="A11" s="26" t="s">
        <v>39</v>
      </c>
      <c r="B11" s="25">
        <v>8677513</v>
      </c>
      <c r="C11" s="25">
        <v>6296814</v>
      </c>
      <c r="D11" s="31">
        <f>Tabla14[[#This Row],[EJECUTADO ACUMULADO ]]/Tabla14[[#This Row],[PRESUPUESTO  DEFINITIVO]]</f>
        <v>0.7256473139250843</v>
      </c>
      <c r="E11" s="24">
        <v>6296814</v>
      </c>
      <c r="F11" s="31">
        <f>Tabla14[[#This Row],[EJECUTADO]]/Tabla14[[#This Row],[PRESUPUESTO  DEFINITIVO]]</f>
        <v>0.7256473139250843</v>
      </c>
    </row>
    <row r="12" spans="1:6" ht="14.4" x14ac:dyDescent="0.3">
      <c r="A12" s="26" t="s">
        <v>50</v>
      </c>
      <c r="B12" s="25">
        <v>5088000</v>
      </c>
      <c r="C12" s="25">
        <v>5088000</v>
      </c>
      <c r="D12" s="31">
        <f>Tabla14[[#This Row],[EJECUTADO ACUMULADO ]]/Tabla14[[#This Row],[PRESUPUESTO  DEFINITIVO]]</f>
        <v>1</v>
      </c>
      <c r="E12" s="24">
        <v>5088000</v>
      </c>
      <c r="F12" s="31"/>
    </row>
    <row r="13" spans="1:6" ht="14.4" x14ac:dyDescent="0.3">
      <c r="A13" s="26" t="s">
        <v>40</v>
      </c>
      <c r="B13" s="25">
        <v>1330593</v>
      </c>
      <c r="C13" s="25">
        <v>765885</v>
      </c>
      <c r="D13" s="31">
        <f>Tabla14[[#This Row],[EJECUTADO ACUMULADO ]]/Tabla14[[#This Row],[PRESUPUESTO  DEFINITIVO]]</f>
        <v>0.57559674521059412</v>
      </c>
      <c r="E13" s="24">
        <v>765885</v>
      </c>
      <c r="F13" s="31">
        <f>Tabla14[[#This Row],[EJECUTADO]]/Tabla14[[#This Row],[PRESUPUESTO  DEFINITIVO]]</f>
        <v>0.57559674521059412</v>
      </c>
    </row>
    <row r="14" spans="1:6" ht="14.4" x14ac:dyDescent="0.3">
      <c r="A14" s="27" t="s">
        <v>41</v>
      </c>
      <c r="B14" s="25">
        <v>98345</v>
      </c>
      <c r="C14" s="25">
        <v>75016</v>
      </c>
      <c r="D14" s="31">
        <f>Tabla14[[#This Row],[EJECUTADO ACUMULADO ]]/Tabla14[[#This Row],[PRESUPUESTO  DEFINITIVO]]</f>
        <v>0.76278407646550406</v>
      </c>
      <c r="E14" s="24">
        <v>75016</v>
      </c>
      <c r="F14" s="31">
        <f>Tabla14[[#This Row],[EJECUTADO]]/Tabla14[[#This Row],[PRESUPUESTO  DEFINITIVO]]</f>
        <v>0.76278407646550406</v>
      </c>
    </row>
    <row r="15" spans="1:6" ht="12" customHeight="1" x14ac:dyDescent="0.3">
      <c r="A15" s="28" t="s">
        <v>42</v>
      </c>
      <c r="B15" s="29">
        <v>34178</v>
      </c>
      <c r="C15" s="29">
        <v>27024</v>
      </c>
      <c r="D15" s="14">
        <f>Tabla14[[#This Row],[EJECUTADO ACUMULADO ]]/Tabla14[[#This Row],[PRESUPUESTO  DEFINITIVO]]</f>
        <v>0.79068406577330441</v>
      </c>
      <c r="E15" s="29">
        <v>27024</v>
      </c>
      <c r="F15" s="14">
        <f>Tabla14[[#This Row],[EJECUTADO]]/Tabla14[[#This Row],[PRESUPUESTO  DEFINITIVO]]</f>
        <v>0.79068406577330441</v>
      </c>
    </row>
    <row r="16" spans="1:6" ht="14.4" x14ac:dyDescent="0.3">
      <c r="A16" s="28" t="s">
        <v>43</v>
      </c>
      <c r="B16" s="29">
        <f>SUM(B17:B17)</f>
        <v>10615600</v>
      </c>
      <c r="C16" s="29">
        <f>SUM(C17:C17)</f>
        <v>9609657</v>
      </c>
      <c r="D16" s="14">
        <f>Tabla14[[#This Row],[EJECUTADO ACUMULADO ]]/Tabla14[[#This Row],[PRESUPUESTO  DEFINITIVO]]</f>
        <v>0.90523917630656769</v>
      </c>
      <c r="E16" s="29">
        <f>SUM(E17:E17)</f>
        <v>9609657</v>
      </c>
      <c r="F16" s="14">
        <f>Tabla14[[#This Row],[EJECUTADO]]/Tabla14[[#This Row],[PRESUPUESTO  DEFINITIVO]]</f>
        <v>0.90523917630656769</v>
      </c>
    </row>
    <row r="17" spans="1:7" s="4" customFormat="1" ht="14.4" x14ac:dyDescent="0.3">
      <c r="A17" s="23" t="s">
        <v>56</v>
      </c>
      <c r="B17" s="25">
        <v>10615600</v>
      </c>
      <c r="C17" s="25">
        <v>9609657</v>
      </c>
      <c r="D17" s="14">
        <f>Tabla14[[#This Row],[EJECUTADO ACUMULADO ]]/Tabla14[[#This Row],[PRESUPUESTO  DEFINITIVO]]</f>
        <v>0.90523917630656769</v>
      </c>
      <c r="E17" s="24">
        <v>9609657</v>
      </c>
      <c r="F17" s="14">
        <f>Tabla14[[#This Row],[EJECUTADO]]/Tabla14[[#This Row],[PRESUPUESTO  DEFINITIVO]]</f>
        <v>0.90523917630656769</v>
      </c>
    </row>
    <row r="18" spans="1:7" s="4" customFormat="1" ht="14.4" x14ac:dyDescent="0.3">
      <c r="A18" s="28" t="s">
        <v>44</v>
      </c>
      <c r="B18" s="29">
        <f>B16+B15+B7</f>
        <v>47269405</v>
      </c>
      <c r="C18" s="29">
        <f>C16+C15+C7</f>
        <v>37960596</v>
      </c>
      <c r="D18" s="14">
        <f>Tabla14[[#This Row],[EJECUTADO ACUMULADO ]]/Tabla14[[#This Row],[PRESUPUESTO  DEFINITIVO]]</f>
        <v>0.8030690464582747</v>
      </c>
      <c r="E18" s="29">
        <f>E16+E15+E7</f>
        <v>37960596</v>
      </c>
      <c r="F18" s="14">
        <f>Tabla14[[#This Row],[EJECUTADO]]/Tabla14[[#This Row],[PRESUPUESTO  DEFINITIVO]]</f>
        <v>0.8030690464582747</v>
      </c>
    </row>
    <row r="19" spans="1:7" ht="14.4" x14ac:dyDescent="0.3">
      <c r="A19" s="28" t="s">
        <v>45</v>
      </c>
      <c r="B19" s="30">
        <v>6042189</v>
      </c>
      <c r="C19" s="25">
        <v>44734733</v>
      </c>
      <c r="D19" s="14">
        <f>Tabla14[[#This Row],[EJECUTADO ACUMULADO ]]/Tabla14[[#This Row],[PRESUPUESTO  DEFINITIVO]]</f>
        <v>7.4037295092887696</v>
      </c>
      <c r="E19" s="24">
        <v>44734733</v>
      </c>
      <c r="F19" s="31">
        <f>Tabla14[[#This Row],[EJECUTADO]]/Tabla14[[#This Row],[PRESUPUESTO  DEFINITIVO]]</f>
        <v>7.4037295092887696</v>
      </c>
    </row>
    <row r="20" spans="1:7" ht="15.6" x14ac:dyDescent="0.3">
      <c r="A20" s="33" t="s">
        <v>46</v>
      </c>
      <c r="B20" s="34">
        <f>B18+B19</f>
        <v>53311594</v>
      </c>
      <c r="C20" s="34">
        <f>C18+C19</f>
        <v>82695329</v>
      </c>
      <c r="D20" s="35">
        <f>Tabla14[[#This Row],[EJECUTADO ACUMULADO ]]/Tabla14[[#This Row],[PRESUPUESTO  DEFINITIVO]]</f>
        <v>1.5511696949072653</v>
      </c>
      <c r="E20" s="34">
        <f>E18+E19</f>
        <v>82695329</v>
      </c>
      <c r="F20" s="35">
        <f>Tabla14[[#This Row],[EJECUTADO]]/Tabla14[[#This Row],[PRESUPUESTO  DEFINITIVO]]</f>
        <v>1.5511696949072653</v>
      </c>
    </row>
    <row r="21" spans="1:7" ht="14.4" x14ac:dyDescent="0.3">
      <c r="A21" s="28"/>
      <c r="B21" s="29"/>
      <c r="C21" s="29"/>
      <c r="D21" s="14"/>
      <c r="E21" s="29"/>
      <c r="F21" s="14"/>
    </row>
    <row r="22" spans="1:7" x14ac:dyDescent="0.3">
      <c r="A22" s="39" t="s">
        <v>54</v>
      </c>
      <c r="B22" s="39"/>
      <c r="C22" s="39"/>
      <c r="D22" s="39"/>
      <c r="E22" s="39"/>
    </row>
    <row r="23" spans="1:7" x14ac:dyDescent="0.3">
      <c r="A23" s="39" t="s">
        <v>51</v>
      </c>
      <c r="B23" s="39"/>
      <c r="C23" s="39"/>
      <c r="D23" s="39"/>
      <c r="E23" s="39"/>
      <c r="F23" s="4"/>
      <c r="G23" s="4"/>
    </row>
    <row r="24" spans="1:7" ht="27.6" x14ac:dyDescent="0.3">
      <c r="A24" s="8" t="s">
        <v>0</v>
      </c>
      <c r="B24" s="18" t="s">
        <v>15</v>
      </c>
      <c r="C24" s="18" t="s">
        <v>47</v>
      </c>
      <c r="D24" s="18" t="s">
        <v>16</v>
      </c>
      <c r="E24" s="18" t="s">
        <v>14</v>
      </c>
      <c r="F24" s="4"/>
    </row>
    <row r="25" spans="1:7" ht="14.4" x14ac:dyDescent="0.3">
      <c r="A25" s="9" t="s">
        <v>20</v>
      </c>
      <c r="B25" s="15">
        <f>SUM(B26:B35)</f>
        <v>21192612</v>
      </c>
      <c r="C25" s="15">
        <f>SUM(C26:C35)</f>
        <v>20663075.439999998</v>
      </c>
      <c r="D25" s="15">
        <f>SUM(D26:D35)</f>
        <v>17559749</v>
      </c>
      <c r="E25" s="14">
        <f t="shared" ref="E25" si="0">+D25/B25</f>
        <v>0.82857879906450416</v>
      </c>
    </row>
    <row r="26" spans="1:7" ht="25.2" x14ac:dyDescent="0.3">
      <c r="A26" s="17" t="s">
        <v>48</v>
      </c>
      <c r="B26" s="16">
        <v>5850</v>
      </c>
      <c r="C26" s="16">
        <v>0</v>
      </c>
      <c r="D26" s="16">
        <v>0</v>
      </c>
      <c r="E26" s="32">
        <v>0</v>
      </c>
    </row>
    <row r="27" spans="1:7" ht="25.2" x14ac:dyDescent="0.3">
      <c r="A27" s="17" t="s">
        <v>21</v>
      </c>
      <c r="B27" s="16">
        <v>1700031</v>
      </c>
      <c r="C27" s="16">
        <v>1691616</v>
      </c>
      <c r="D27" s="16">
        <v>502260</v>
      </c>
      <c r="E27" s="32">
        <f>+D27/B27</f>
        <v>0.29544167135775762</v>
      </c>
    </row>
    <row r="28" spans="1:7" ht="25.2" x14ac:dyDescent="0.3">
      <c r="A28" s="17" t="s">
        <v>22</v>
      </c>
      <c r="B28" s="16">
        <v>161375</v>
      </c>
      <c r="C28" s="16">
        <v>140713.34</v>
      </c>
      <c r="D28" s="16">
        <v>0</v>
      </c>
      <c r="E28" s="32">
        <f t="shared" ref="E28:E34" si="1">+D28/B28</f>
        <v>0</v>
      </c>
    </row>
    <row r="29" spans="1:7" ht="25.2" x14ac:dyDescent="0.3">
      <c r="A29" s="17" t="s">
        <v>23</v>
      </c>
      <c r="B29" s="16">
        <v>2326407</v>
      </c>
      <c r="C29" s="16">
        <v>2056559</v>
      </c>
      <c r="D29" s="16">
        <v>689781</v>
      </c>
      <c r="E29" s="32">
        <f t="shared" si="1"/>
        <v>0.29650056933288116</v>
      </c>
    </row>
    <row r="30" spans="1:7" ht="43.2" customHeight="1" x14ac:dyDescent="0.3">
      <c r="A30" s="17" t="s">
        <v>24</v>
      </c>
      <c r="B30" s="16">
        <v>1685739</v>
      </c>
      <c r="C30" s="16">
        <v>1460977</v>
      </c>
      <c r="D30" s="16">
        <v>1068553</v>
      </c>
      <c r="E30" s="32">
        <f t="shared" si="1"/>
        <v>0.63387807958408748</v>
      </c>
    </row>
    <row r="31" spans="1:7" ht="25.2" x14ac:dyDescent="0.3">
      <c r="A31" s="17" t="s">
        <v>17</v>
      </c>
      <c r="B31" s="16">
        <v>84977</v>
      </c>
      <c r="C31" s="16">
        <v>84977.1</v>
      </c>
      <c r="D31" s="16">
        <v>84977</v>
      </c>
      <c r="E31" s="32">
        <f t="shared" si="1"/>
        <v>1</v>
      </c>
    </row>
    <row r="32" spans="1:7" ht="37.799999999999997" x14ac:dyDescent="0.3">
      <c r="A32" s="17" t="s">
        <v>25</v>
      </c>
      <c r="B32" s="16">
        <v>61427</v>
      </c>
      <c r="C32" s="16">
        <v>61427</v>
      </c>
      <c r="D32" s="16">
        <v>61427</v>
      </c>
      <c r="E32" s="32">
        <f t="shared" si="1"/>
        <v>1</v>
      </c>
    </row>
    <row r="33" spans="1:5" ht="25.2" x14ac:dyDescent="0.3">
      <c r="A33" s="17" t="s">
        <v>26</v>
      </c>
      <c r="B33" s="16">
        <v>28110</v>
      </c>
      <c r="C33" s="16">
        <v>28110.3</v>
      </c>
      <c r="D33" s="16">
        <v>14055</v>
      </c>
      <c r="E33" s="32">
        <f t="shared" si="1"/>
        <v>0.5</v>
      </c>
    </row>
    <row r="34" spans="1:5" ht="25.2" x14ac:dyDescent="0.3">
      <c r="A34" s="17" t="s">
        <v>49</v>
      </c>
      <c r="B34" s="16">
        <v>19047</v>
      </c>
      <c r="C34" s="16">
        <v>19046.8</v>
      </c>
      <c r="D34" s="16">
        <v>19047</v>
      </c>
      <c r="E34" s="32">
        <f t="shared" si="1"/>
        <v>1</v>
      </c>
    </row>
    <row r="35" spans="1:5" ht="38.4" hidden="1" thickBot="1" x14ac:dyDescent="0.35">
      <c r="A35" s="17" t="s">
        <v>28</v>
      </c>
      <c r="B35" s="36">
        <v>15119649</v>
      </c>
      <c r="C35" s="37">
        <v>15119648.9</v>
      </c>
      <c r="D35" s="38">
        <v>15119649</v>
      </c>
      <c r="E35" s="32">
        <f t="shared" ref="E35" si="2">+D35/C35</f>
        <v>1.0000000066139101</v>
      </c>
    </row>
    <row r="36" spans="1:5" hidden="1" x14ac:dyDescent="0.3"/>
    <row r="37" spans="1:5" hidden="1" x14ac:dyDescent="0.3"/>
    <row r="38" spans="1:5" hidden="1" x14ac:dyDescent="0.3"/>
    <row r="39" spans="1:5" hidden="1" x14ac:dyDescent="0.3"/>
    <row r="40" spans="1:5" hidden="1" x14ac:dyDescent="0.3"/>
    <row r="41" spans="1:5" ht="37.799999999999997" x14ac:dyDescent="0.3">
      <c r="A41" s="41" t="s">
        <v>28</v>
      </c>
      <c r="B41" s="42">
        <v>15119649</v>
      </c>
      <c r="C41" s="42">
        <v>15119649</v>
      </c>
      <c r="D41" s="42">
        <v>15119649</v>
      </c>
      <c r="E41" s="43">
        <f>+C41/B41</f>
        <v>1</v>
      </c>
    </row>
  </sheetData>
  <mergeCells count="6">
    <mergeCell ref="A23:E23"/>
    <mergeCell ref="A1:F1"/>
    <mergeCell ref="A2:F2"/>
    <mergeCell ref="A3:F3"/>
    <mergeCell ref="A4:F4"/>
    <mergeCell ref="A22:E22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</cp:lastModifiedBy>
  <dcterms:created xsi:type="dcterms:W3CDTF">2022-04-07T16:23:38Z</dcterms:created>
  <dcterms:modified xsi:type="dcterms:W3CDTF">2024-03-06T17:15:09Z</dcterms:modified>
</cp:coreProperties>
</file>