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INFIVALLE\2023\PAGINA WEB\Documentos Publicacion\Presupuesto\"/>
    </mc:Choice>
  </mc:AlternateContent>
  <xr:revisionPtr revIDLastSave="0" documentId="13_ncr:1_{B3D8F4B9-53B2-4372-802C-E403C15A2B3F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B24" i="3"/>
  <c r="C19" i="1"/>
  <c r="B19" i="1"/>
  <c r="E15" i="3"/>
  <c r="C15" i="3"/>
  <c r="B15" i="3"/>
  <c r="F15" i="3" s="1"/>
  <c r="E7" i="3"/>
  <c r="E17" i="3" s="1"/>
  <c r="E19" i="3" s="1"/>
  <c r="C7" i="3"/>
  <c r="C17" i="3" s="1"/>
  <c r="C19" i="3" s="1"/>
  <c r="B7" i="3"/>
  <c r="F8" i="3"/>
  <c r="F9" i="3"/>
  <c r="F10" i="3"/>
  <c r="F11" i="3"/>
  <c r="F12" i="3"/>
  <c r="F13" i="3"/>
  <c r="F14" i="3"/>
  <c r="F16" i="3"/>
  <c r="F18" i="3"/>
  <c r="D8" i="3"/>
  <c r="D9" i="3"/>
  <c r="D10" i="3"/>
  <c r="D11" i="3"/>
  <c r="D12" i="3"/>
  <c r="D13" i="3"/>
  <c r="D14" i="3"/>
  <c r="D16" i="3"/>
  <c r="D18" i="3"/>
  <c r="C24" i="3" l="1"/>
  <c r="B17" i="3"/>
  <c r="D15" i="3"/>
  <c r="D7" i="3"/>
  <c r="F7" i="3"/>
  <c r="D19" i="3" l="1"/>
  <c r="B19" i="3"/>
  <c r="F19" i="3" s="1"/>
  <c r="D17" i="3"/>
  <c r="F17" i="3"/>
  <c r="B14" i="1" l="1"/>
  <c r="D13" i="1"/>
  <c r="C12" i="1"/>
  <c r="D12" i="1" s="1"/>
  <c r="B12" i="1"/>
  <c r="D11" i="1"/>
  <c r="D10" i="1"/>
  <c r="D9" i="1"/>
  <c r="C8" i="1"/>
  <c r="C14" i="1" s="1"/>
  <c r="D14" i="1" s="1"/>
  <c r="B8" i="1"/>
  <c r="B7" i="1" s="1"/>
  <c r="D29" i="1"/>
  <c r="D28" i="1"/>
  <c r="D27" i="1"/>
  <c r="D26" i="1"/>
  <c r="D25" i="1"/>
  <c r="D24" i="1"/>
  <c r="D23" i="1"/>
  <c r="D22" i="1"/>
  <c r="D21" i="1"/>
  <c r="D20" i="1"/>
  <c r="E25" i="3"/>
  <c r="D8" i="1" l="1"/>
  <c r="C7" i="1"/>
  <c r="D7" i="1" s="1"/>
  <c r="E34" i="3" l="1"/>
  <c r="E33" i="3"/>
  <c r="E32" i="3"/>
  <c r="E31" i="3"/>
  <c r="E30" i="3"/>
  <c r="E29" i="3"/>
  <c r="E28" i="3"/>
  <c r="E27" i="3"/>
  <c r="E26" i="3"/>
  <c r="E24" i="3" l="1"/>
  <c r="D19" i="1" l="1"/>
</calcChain>
</file>

<file path=xl/sharedStrings.xml><?xml version="1.0" encoding="utf-8"?>
<sst xmlns="http://schemas.openxmlformats.org/spreadsheetml/2006/main" count="84" uniqueCount="55">
  <si>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</si>
  <si>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</si>
  <si>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</si>
  <si>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</si>
  <si>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</si>
  <si>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</si>
  <si>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</si>
  <si>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</si>
  <si>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</si>
  <si>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</si>
  <si>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</si>
  <si>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</si>
  <si>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</si>
  <si>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</si>
  <si>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</si>
  <si>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TOTAL GENERAL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</si>
  <si>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</si>
  <si>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</si>
  <si>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</si>
  <si>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</si>
  <si>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</si>
  <si>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</si>
  <si>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</si>
  <si>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</si>
  <si>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</si>
  <si>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</si>
  <si>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</si>
  <si>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</si>
  <si>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</si>
  <si>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</si>
  <si>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</si>
  <si>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</si>
  <si>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</si>
  <si>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</si>
  <si>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PRESUPUESTO BIENIO 2022- 2023 - SIN SITUACIÓN DE FONDOS</t>
  </si>
  <si>
    <t>PRESUPUESTO BIENIO 2023- 2024 - SIN SITUACIÓN DE FONDOS</t>
  </si>
  <si>
    <t>FECHA DE CORTE: 31 DE MARZO DE 2023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</si>
  <si>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</si>
  <si>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</si>
  <si>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</si>
  <si>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</si>
  <si>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</si>
  <si>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</si>
  <si>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</si>
  <si>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</si>
  <si>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</si>
  <si>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</si>
  <si>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</si>
  <si>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</si>
  <si>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 xml:space="preserve">  • Fortalecimiento Institucional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</si>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</sst>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36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294A20-B3C4-4E46-9BCA-C21787D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4" totalsRowShown="0" headerRowDxfId="18">
  <autoFilter ref="A5:D14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8:D29" totalsRowShown="0" headerRowDxfId="16" dataDxfId="15" headerRowCellStyle="Millares">
  <autoFilter ref="A18:D29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10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3:E34" totalsRowShown="0" headerRowDxfId="6" dataDxfId="5" headerRowCellStyle="Millares">
  <autoFilter ref="A23:E34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SUM(C26:C34)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+D24/B24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4"/>
  <sheetViews>
    <sheetView tabSelected="1" zoomScaleNormal="100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1.2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35" t="s">
        <v>9</v>
      </c>
      <c r="B1" s="35"/>
      <c r="C1" s="35"/>
      <c r="D1" s="35"/>
    </row>
    <row r="2" spans="1:4" x14ac:dyDescent="0.3">
      <c r="A2" s="34" t="s">
        <v>10</v>
      </c>
      <c r="B2" s="34"/>
      <c r="C2" s="34"/>
      <c r="D2" s="34"/>
    </row>
    <row r="3" spans="1:4" x14ac:dyDescent="0.3">
      <c r="A3" s="34" t="s">
        <v>36</v>
      </c>
      <c r="B3" s="34"/>
      <c r="C3" s="34"/>
      <c r="D3" s="34"/>
    </row>
    <row r="4" spans="1:4" x14ac:dyDescent="0.3">
      <c r="A4" s="34" t="s">
        <v>11</v>
      </c>
      <c r="B4" s="34"/>
      <c r="C4" s="34"/>
      <c r="D4" s="34"/>
    </row>
    <row r="5" spans="1:4" s="4" customFormat="1" ht="41.4" x14ac:dyDescent="0.3">
      <c r="A5" s="2" t="s">
        <v>0</v>
      </c>
      <c r="B5" s="2" t="s">
        <v>12</v>
      </c>
      <c r="C5" s="2" t="s">
        <v>1</v>
      </c>
      <c r="D5" s="3" t="s">
        <v>20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14</v>
      </c>
      <c r="B7" s="7">
        <f>SUM(B8+B12)</f>
        <v>53311593</v>
      </c>
      <c r="C7" s="7">
        <f>SUM(C8+C12)</f>
        <v>37231042</v>
      </c>
      <c r="D7" s="10">
        <f>+C7/B7</f>
        <v>0.69836671359642166</v>
      </c>
    </row>
    <row r="8" spans="1:4" ht="14.4" x14ac:dyDescent="0.3">
      <c r="A8" s="5" t="s">
        <v>6</v>
      </c>
      <c r="B8" s="7">
        <f>SUBTOTAL(9,B9:B11)</f>
        <v>30884575</v>
      </c>
      <c r="C8" s="7">
        <f>SUBTOTAL(9,C9:C11)</f>
        <v>14840244</v>
      </c>
      <c r="D8" s="10">
        <f>+C8/B8</f>
        <v>0.48050666068741432</v>
      </c>
    </row>
    <row r="9" spans="1:4" ht="14.4" x14ac:dyDescent="0.3">
      <c r="A9" t="s">
        <v>13</v>
      </c>
      <c r="B9" s="21">
        <v>4118591</v>
      </c>
      <c r="C9" s="21">
        <v>4350024</v>
      </c>
      <c r="D9" s="11">
        <f>C9/B9</f>
        <v>1.0561922754650801</v>
      </c>
    </row>
    <row r="10" spans="1:4" ht="14.4" x14ac:dyDescent="0.3">
      <c r="A10" t="s">
        <v>7</v>
      </c>
      <c r="B10" s="21">
        <v>26764874</v>
      </c>
      <c r="C10" s="21">
        <v>10489872</v>
      </c>
      <c r="D10" s="11">
        <f t="shared" ref="D10:D11" si="0">C10/B10</f>
        <v>0.39192682169921667</v>
      </c>
    </row>
    <row r="11" spans="1:4" ht="14.4" x14ac:dyDescent="0.3">
      <c r="A11" t="s">
        <v>8</v>
      </c>
      <c r="B11" s="21">
        <v>1110</v>
      </c>
      <c r="C11" s="21">
        <v>348</v>
      </c>
      <c r="D11" s="11">
        <f t="shared" si="0"/>
        <v>0.31351351351351353</v>
      </c>
    </row>
    <row r="12" spans="1:4" ht="14.4" x14ac:dyDescent="0.3">
      <c r="A12" s="5" t="s">
        <v>21</v>
      </c>
      <c r="B12" s="7">
        <f>SUBTOTAL(9,B13:B13)</f>
        <v>22427018</v>
      </c>
      <c r="C12" s="7">
        <f>SUBTOTAL(9,C13:C13)</f>
        <v>22390798</v>
      </c>
      <c r="D12" s="10">
        <f>+C12/B12</f>
        <v>0.99838498368351958</v>
      </c>
    </row>
    <row r="13" spans="1:4" ht="14.4" x14ac:dyDescent="0.3">
      <c r="A13" t="s">
        <v>33</v>
      </c>
      <c r="B13" s="6">
        <v>22427018</v>
      </c>
      <c r="C13" s="6">
        <v>22390798</v>
      </c>
      <c r="D13" s="11">
        <f t="shared" ref="D13" si="1">C13/B13</f>
        <v>0.99838498368351958</v>
      </c>
    </row>
    <row r="14" spans="1:4" ht="14.4" x14ac:dyDescent="0.3">
      <c r="A14" s="5" t="s">
        <v>15</v>
      </c>
      <c r="B14" s="7">
        <f>SUM(B8,B12)</f>
        <v>53311593</v>
      </c>
      <c r="C14" s="7">
        <f t="shared" ref="C14" si="2">SUM(C8,C12)</f>
        <v>37231042</v>
      </c>
      <c r="D14" s="10">
        <f>+C14/B14</f>
        <v>0.69836671359642166</v>
      </c>
    </row>
    <row r="15" spans="1:4" ht="12" customHeight="1" x14ac:dyDescent="0.3"/>
    <row r="16" spans="1:4" x14ac:dyDescent="0.3">
      <c r="A16" s="34" t="s">
        <v>35</v>
      </c>
      <c r="B16" s="34"/>
      <c r="C16" s="34"/>
      <c r="D16" s="34"/>
    </row>
    <row r="17" spans="1:4" s="4" customFormat="1" x14ac:dyDescent="0.3">
      <c r="A17" s="34" t="s">
        <v>36</v>
      </c>
      <c r="B17" s="34"/>
      <c r="C17" s="34"/>
      <c r="D17" s="34"/>
    </row>
    <row r="18" spans="1:4" s="4" customFormat="1" ht="30" customHeight="1" x14ac:dyDescent="0.3">
      <c r="A18" s="2" t="s">
        <v>0</v>
      </c>
      <c r="B18" s="18" t="s">
        <v>17</v>
      </c>
      <c r="C18" s="18" t="s">
        <v>18</v>
      </c>
      <c r="D18" s="18" t="s">
        <v>16</v>
      </c>
    </row>
    <row r="19" spans="1:4" x14ac:dyDescent="0.3">
      <c r="A19" s="8" t="s">
        <v>22</v>
      </c>
      <c r="B19" s="19">
        <f>SUM(B20:B29)</f>
        <v>21192612</v>
      </c>
      <c r="C19" s="19">
        <f>SUM(C20:C29)-1</f>
        <v>2832789</v>
      </c>
      <c r="D19" s="20">
        <f>+C19/B19</f>
        <v>0.13366870492414998</v>
      </c>
    </row>
    <row r="20" spans="1:4" ht="25.2" x14ac:dyDescent="0.3">
      <c r="A20" s="17" t="s">
        <v>54</v>
      </c>
      <c r="B20" s="16">
        <v>5850</v>
      </c>
      <c r="C20" s="16">
        <v>0</v>
      </c>
      <c r="D20" s="13">
        <f>+C20/B20</f>
        <v>0</v>
      </c>
    </row>
    <row r="21" spans="1:4" ht="25.2" x14ac:dyDescent="0.3">
      <c r="A21" s="17" t="s">
        <v>23</v>
      </c>
      <c r="B21" s="16">
        <v>1700031</v>
      </c>
      <c r="C21" s="16">
        <v>0</v>
      </c>
      <c r="D21" s="13">
        <f>+C21/B21</f>
        <v>0</v>
      </c>
    </row>
    <row r="22" spans="1:4" ht="25.2" x14ac:dyDescent="0.3">
      <c r="A22" s="17" t="s">
        <v>24</v>
      </c>
      <c r="B22" s="16">
        <v>161375</v>
      </c>
      <c r="C22" s="16">
        <v>0</v>
      </c>
      <c r="D22" s="13">
        <f t="shared" ref="D22:D29" si="3">+C22/B22</f>
        <v>0</v>
      </c>
    </row>
    <row r="23" spans="1:4" ht="25.2" x14ac:dyDescent="0.3">
      <c r="A23" s="17" t="s">
        <v>25</v>
      </c>
      <c r="B23" s="16">
        <v>2326407</v>
      </c>
      <c r="C23" s="16">
        <v>6211</v>
      </c>
      <c r="D23" s="13">
        <f t="shared" si="3"/>
        <v>2.6697822006209577E-3</v>
      </c>
    </row>
    <row r="24" spans="1:4" ht="50.4" x14ac:dyDescent="0.3">
      <c r="A24" s="17" t="s">
        <v>26</v>
      </c>
      <c r="B24" s="16">
        <v>1685739</v>
      </c>
      <c r="C24" s="16">
        <v>17784</v>
      </c>
      <c r="D24" s="13">
        <f t="shared" si="3"/>
        <v>1.0549675839498285E-2</v>
      </c>
    </row>
    <row r="25" spans="1:4" ht="25.2" x14ac:dyDescent="0.3">
      <c r="A25" s="17" t="s">
        <v>19</v>
      </c>
      <c r="B25" s="16">
        <v>84977</v>
      </c>
      <c r="C25" s="16">
        <v>42489</v>
      </c>
      <c r="D25" s="13">
        <f t="shared" si="3"/>
        <v>0.50000588394506751</v>
      </c>
    </row>
    <row r="26" spans="1:4" ht="37.799999999999997" x14ac:dyDescent="0.3">
      <c r="A26" s="17" t="s">
        <v>27</v>
      </c>
      <c r="B26" s="16">
        <v>61427</v>
      </c>
      <c r="C26" s="16">
        <v>30714</v>
      </c>
      <c r="D26" s="13">
        <f t="shared" si="3"/>
        <v>0.50000813974310976</v>
      </c>
    </row>
    <row r="27" spans="1:4" ht="25.2" x14ac:dyDescent="0.3">
      <c r="A27" s="17" t="s">
        <v>28</v>
      </c>
      <c r="B27" s="16">
        <v>28110</v>
      </c>
      <c r="C27" s="16">
        <v>14055</v>
      </c>
      <c r="D27" s="13">
        <f t="shared" si="3"/>
        <v>0.5</v>
      </c>
    </row>
    <row r="28" spans="1:4" ht="25.2" x14ac:dyDescent="0.3">
      <c r="A28" s="17" t="s">
        <v>29</v>
      </c>
      <c r="B28" s="16">
        <v>19047</v>
      </c>
      <c r="C28" s="16">
        <v>0</v>
      </c>
      <c r="D28" s="13">
        <f t="shared" si="3"/>
        <v>0</v>
      </c>
    </row>
    <row r="29" spans="1:4" ht="43.2" customHeight="1" x14ac:dyDescent="0.3">
      <c r="A29" s="17" t="s">
        <v>30</v>
      </c>
      <c r="B29" s="16">
        <v>15119649</v>
      </c>
      <c r="C29" s="16">
        <v>2721537</v>
      </c>
      <c r="D29" s="13">
        <f t="shared" si="3"/>
        <v>0.18000001190503828</v>
      </c>
    </row>
    <row r="30" spans="1:4" ht="29.4" hidden="1" customHeight="1" x14ac:dyDescent="0.3"/>
    <row r="31" spans="1:4" hidden="1" x14ac:dyDescent="0.3"/>
    <row r="32" spans="1:4" hidden="1" x14ac:dyDescent="0.3"/>
    <row r="33" hidden="1" x14ac:dyDescent="0.3"/>
    <row r="34" hidden="1" x14ac:dyDescent="0.3"/>
  </sheetData>
  <mergeCells count="6">
    <mergeCell ref="A16:D16"/>
    <mergeCell ref="A17:D17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39"/>
  <sheetViews>
    <sheetView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8.88671875" style="12" bestFit="1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35" t="s">
        <v>9</v>
      </c>
      <c r="B1" s="35"/>
      <c r="C1" s="35"/>
      <c r="D1" s="35"/>
      <c r="E1" s="35"/>
      <c r="F1" s="35"/>
    </row>
    <row r="2" spans="1:6" x14ac:dyDescent="0.3">
      <c r="A2" s="35" t="s">
        <v>31</v>
      </c>
      <c r="B2" s="35"/>
      <c r="C2" s="35"/>
      <c r="D2" s="35"/>
      <c r="E2" s="35"/>
      <c r="F2" s="35"/>
    </row>
    <row r="3" spans="1:6" x14ac:dyDescent="0.3">
      <c r="A3" s="35" t="s">
        <v>36</v>
      </c>
      <c r="B3" s="35"/>
      <c r="C3" s="35"/>
      <c r="D3" s="35"/>
      <c r="E3" s="35"/>
      <c r="F3" s="35"/>
    </row>
    <row r="4" spans="1:6" x14ac:dyDescent="0.3">
      <c r="A4" s="35" t="s">
        <v>32</v>
      </c>
      <c r="B4" s="35"/>
      <c r="C4" s="35"/>
      <c r="D4" s="35"/>
      <c r="E4" s="35"/>
      <c r="F4" s="35"/>
    </row>
    <row r="5" spans="1:6" s="4" customFormat="1" ht="27.6" x14ac:dyDescent="0.3">
      <c r="A5" s="2" t="s">
        <v>0</v>
      </c>
      <c r="B5" s="2" t="s">
        <v>12</v>
      </c>
      <c r="C5" s="2" t="s">
        <v>1</v>
      </c>
      <c r="D5" s="3" t="s">
        <v>20</v>
      </c>
      <c r="E5" s="3" t="s">
        <v>18</v>
      </c>
      <c r="F5" s="3" t="s">
        <v>37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39</v>
      </c>
      <c r="F6" s="2" t="s">
        <v>38</v>
      </c>
    </row>
    <row r="7" spans="1:6" ht="14.4" x14ac:dyDescent="0.3">
      <c r="A7" s="8" t="s">
        <v>40</v>
      </c>
      <c r="B7" s="7">
        <f>SUBTOTAL(9,B8:B13)</f>
        <v>31531626</v>
      </c>
      <c r="C7" s="7">
        <f>SUBTOTAL(9,C8:C13)</f>
        <v>7766314</v>
      </c>
      <c r="D7" s="14">
        <f>Tabla14[[#This Row],[EJECUTADO ACUMULADO ]]/Tabla14[[#This Row],[PRESUPUESTO  DEFINITIVO]]</f>
        <v>0.24630236322097693</v>
      </c>
      <c r="E7" s="7">
        <f>SUBTOTAL(9,E8:E13)</f>
        <v>2566400</v>
      </c>
      <c r="F7" s="14">
        <f>Tabla14[[#This Row],[EJECUTADO]]/Tabla14[[#This Row],[PRESUPUESTO  DEFINITIVO]]</f>
        <v>8.1391299008811022E-2</v>
      </c>
    </row>
    <row r="8" spans="1:6" ht="14.4" x14ac:dyDescent="0.3">
      <c r="A8" s="23" t="s">
        <v>41</v>
      </c>
      <c r="B8" s="24">
        <v>7494277</v>
      </c>
      <c r="C8" s="24">
        <v>1283966</v>
      </c>
      <c r="D8" s="32">
        <f>Tabla14[[#This Row],[EJECUTADO ACUMULADO ]]/Tabla14[[#This Row],[PRESUPUESTO  DEFINITIVO]]</f>
        <v>0.17132619997899731</v>
      </c>
      <c r="E8" s="25">
        <v>1283502</v>
      </c>
      <c r="F8" s="32">
        <f>Tabla14[[#This Row],[EJECUTADO]]/Tabla14[[#This Row],[PRESUPUESTO  DEFINITIVO]]</f>
        <v>0.17126428606788888</v>
      </c>
    </row>
    <row r="9" spans="1:6" ht="14.4" x14ac:dyDescent="0.3">
      <c r="A9" s="23" t="s">
        <v>42</v>
      </c>
      <c r="B9" s="24">
        <v>10979164</v>
      </c>
      <c r="C9" s="24">
        <v>2465831</v>
      </c>
      <c r="D9" s="32">
        <f>Tabla14[[#This Row],[EJECUTADO ACUMULADO ]]/Tabla14[[#This Row],[PRESUPUESTO  DEFINITIVO]]</f>
        <v>0.22459187238664075</v>
      </c>
      <c r="E9" s="25">
        <v>467372</v>
      </c>
      <c r="F9" s="32">
        <f>Tabla14[[#This Row],[EJECUTADO]]/Tabla14[[#This Row],[PRESUPUESTO  DEFINITIVO]]</f>
        <v>4.2568997056606495E-2</v>
      </c>
    </row>
    <row r="10" spans="1:6" ht="14.4" x14ac:dyDescent="0.3">
      <c r="A10" s="23" t="s">
        <v>43</v>
      </c>
      <c r="B10" s="24">
        <v>1798960</v>
      </c>
      <c r="C10" s="24">
        <v>4090</v>
      </c>
      <c r="D10" s="32">
        <f>Tabla14[[#This Row],[EJECUTADO ACUMULADO ]]/Tabla14[[#This Row],[PRESUPUESTO  DEFINITIVO]]</f>
        <v>2.2735358206964025E-3</v>
      </c>
      <c r="E10" s="25">
        <v>4090</v>
      </c>
      <c r="F10" s="32">
        <f>Tabla14[[#This Row],[EJECUTADO]]/Tabla14[[#This Row],[PRESUPUESTO  DEFINITIVO]]</f>
        <v>2.2735358206964025E-3</v>
      </c>
    </row>
    <row r="11" spans="1:6" ht="14.4" x14ac:dyDescent="0.3">
      <c r="A11" s="26" t="s">
        <v>44</v>
      </c>
      <c r="B11" s="25">
        <v>9837929</v>
      </c>
      <c r="C11" s="25">
        <v>3891983</v>
      </c>
      <c r="D11" s="32">
        <f>Tabla14[[#This Row],[EJECUTADO ACUMULADO ]]/Tabla14[[#This Row],[PRESUPUESTO  DEFINITIVO]]</f>
        <v>0.39560999067994901</v>
      </c>
      <c r="E11" s="24">
        <v>745244</v>
      </c>
      <c r="F11" s="32">
        <f>Tabla14[[#This Row],[EJECUTADO]]/Tabla14[[#This Row],[PRESUPUESTO  DEFINITIVO]]</f>
        <v>7.5752122220032289E-2</v>
      </c>
    </row>
    <row r="12" spans="1:6" ht="14.4" x14ac:dyDescent="0.3">
      <c r="A12" s="26" t="s">
        <v>45</v>
      </c>
      <c r="B12" s="25">
        <v>1330593</v>
      </c>
      <c r="C12" s="25">
        <v>53071</v>
      </c>
      <c r="D12" s="32">
        <f>Tabla14[[#This Row],[EJECUTADO ACUMULADO ]]/Tabla14[[#This Row],[PRESUPUESTO  DEFINITIVO]]</f>
        <v>3.9885224106845592E-2</v>
      </c>
      <c r="E12" s="24">
        <v>53071</v>
      </c>
      <c r="F12" s="32">
        <f>Tabla14[[#This Row],[EJECUTADO]]/Tabla14[[#This Row],[PRESUPUESTO  DEFINITIVO]]</f>
        <v>3.9885224106845592E-2</v>
      </c>
    </row>
    <row r="13" spans="1:6" ht="14.4" x14ac:dyDescent="0.3">
      <c r="A13" s="27" t="s">
        <v>46</v>
      </c>
      <c r="B13" s="25">
        <v>90703</v>
      </c>
      <c r="C13" s="25">
        <v>67373</v>
      </c>
      <c r="D13" s="32">
        <f>Tabla14[[#This Row],[EJECUTADO ACUMULADO ]]/Tabla14[[#This Row],[PRESUPUESTO  DEFINITIVO]]</f>
        <v>0.74278689789753372</v>
      </c>
      <c r="E13" s="24">
        <v>13121</v>
      </c>
      <c r="F13" s="32">
        <f>Tabla14[[#This Row],[EJECUTADO]]/Tabla14[[#This Row],[PRESUPUESTO  DEFINITIVO]]</f>
        <v>0.14465894182110844</v>
      </c>
    </row>
    <row r="14" spans="1:6" ht="14.4" x14ac:dyDescent="0.3">
      <c r="A14" s="28" t="s">
        <v>47</v>
      </c>
      <c r="B14" s="29">
        <v>34178</v>
      </c>
      <c r="C14" s="29">
        <v>8027</v>
      </c>
      <c r="D14" s="14">
        <f>Tabla14[[#This Row],[EJECUTADO ACUMULADO ]]/Tabla14[[#This Row],[PRESUPUESTO  DEFINITIVO]]</f>
        <v>0.23485868102288021</v>
      </c>
      <c r="E14" s="29">
        <v>8027</v>
      </c>
      <c r="F14" s="14">
        <f>Tabla14[[#This Row],[EJECUTADO]]/Tabla14[[#This Row],[PRESUPUESTO  DEFINITIVO]]</f>
        <v>0.23485868102288021</v>
      </c>
    </row>
    <row r="15" spans="1:6" ht="12" customHeight="1" x14ac:dyDescent="0.3">
      <c r="A15" s="28" t="s">
        <v>48</v>
      </c>
      <c r="B15" s="29">
        <f>B16</f>
        <v>10615600</v>
      </c>
      <c r="C15" s="29">
        <f>C16</f>
        <v>0</v>
      </c>
      <c r="D15" s="14">
        <f>Tabla14[[#This Row],[EJECUTADO ACUMULADO ]]/Tabla14[[#This Row],[PRESUPUESTO  DEFINITIVO]]</f>
        <v>0</v>
      </c>
      <c r="E15" s="29">
        <f>E16</f>
        <v>0</v>
      </c>
      <c r="F15" s="14">
        <f>Tabla14[[#This Row],[EJECUTADO]]/Tabla14[[#This Row],[PRESUPUESTO  DEFINITIVO]]</f>
        <v>0</v>
      </c>
    </row>
    <row r="16" spans="1:6" ht="14.4" x14ac:dyDescent="0.3">
      <c r="A16" s="23" t="s">
        <v>49</v>
      </c>
      <c r="B16" s="24">
        <v>10615600</v>
      </c>
      <c r="C16" s="24">
        <v>0</v>
      </c>
      <c r="D16" s="14">
        <f>Tabla14[[#This Row],[EJECUTADO ACUMULADO ]]/Tabla14[[#This Row],[PRESUPUESTO  DEFINITIVO]]</f>
        <v>0</v>
      </c>
      <c r="E16" s="24">
        <v>0</v>
      </c>
      <c r="F16" s="14">
        <f>Tabla14[[#This Row],[EJECUTADO]]/Tabla14[[#This Row],[PRESUPUESTO  DEFINITIVO]]</f>
        <v>0</v>
      </c>
    </row>
    <row r="17" spans="1:7" s="4" customFormat="1" ht="14.4" x14ac:dyDescent="0.3">
      <c r="A17" s="28" t="s">
        <v>50</v>
      </c>
      <c r="B17" s="29">
        <f>B15+B14+B7</f>
        <v>42181404</v>
      </c>
      <c r="C17" s="29">
        <f>C15+C14+C7</f>
        <v>7774341</v>
      </c>
      <c r="D17" s="14">
        <f>Tabla14[[#This Row],[EJECUTADO ACUMULADO ]]/Tabla14[[#This Row],[PRESUPUESTO  DEFINITIVO]]</f>
        <v>0.18430730755192501</v>
      </c>
      <c r="E17" s="29">
        <f>E15+E14+E7</f>
        <v>2574427</v>
      </c>
      <c r="F17" s="14">
        <f>Tabla14[[#This Row],[EJECUTADO]]/Tabla14[[#This Row],[PRESUPUESTO  DEFINITIVO]]</f>
        <v>6.103227384275782E-2</v>
      </c>
    </row>
    <row r="18" spans="1:7" s="4" customFormat="1" ht="14.4" x14ac:dyDescent="0.3">
      <c r="A18" s="28" t="s">
        <v>51</v>
      </c>
      <c r="B18" s="30">
        <v>11130190</v>
      </c>
      <c r="C18" s="31">
        <v>29456700</v>
      </c>
      <c r="D18" s="14">
        <f>Tabla14[[#This Row],[EJECUTADO ACUMULADO ]]/Tabla14[[#This Row],[PRESUPUESTO  DEFINITIVO]]</f>
        <v>2.6465585942378342</v>
      </c>
      <c r="E18" s="31">
        <v>34656615</v>
      </c>
      <c r="F18" s="14">
        <f>Tabla14[[#This Row],[EJECUTADO]]/Tabla14[[#This Row],[PRESUPUESTO  DEFINITIVO]]</f>
        <v>3.1137487320521933</v>
      </c>
    </row>
    <row r="19" spans="1:7" ht="14.4" x14ac:dyDescent="0.3">
      <c r="A19" s="28" t="s">
        <v>52</v>
      </c>
      <c r="B19" s="29">
        <f>B17+B18-1</f>
        <v>53311593</v>
      </c>
      <c r="C19" s="29">
        <f>C17+C18</f>
        <v>37231041</v>
      </c>
      <c r="D19" s="14">
        <f>Tabla14[[#This Row],[EJECUTADO ACUMULADO ]]/Tabla14[[#This Row],[PRESUPUESTO  DEFINITIVO]]</f>
        <v>0.69836669483877545</v>
      </c>
      <c r="E19" s="29">
        <f>E17+E18-1</f>
        <v>37231041</v>
      </c>
      <c r="F19" s="14">
        <f>Tabla14[[#This Row],[EJECUTADO]]/Tabla14[[#This Row],[PRESUPUESTO  DEFINITIVO]]</f>
        <v>0.69836669483877545</v>
      </c>
    </row>
    <row r="20" spans="1:7" ht="14.4" x14ac:dyDescent="0.3">
      <c r="A20" s="28"/>
      <c r="B20" s="29"/>
      <c r="C20" s="29"/>
      <c r="D20" s="14"/>
      <c r="E20" s="29"/>
      <c r="F20" s="14"/>
    </row>
    <row r="21" spans="1:7" x14ac:dyDescent="0.3">
      <c r="A21" s="34" t="s">
        <v>34</v>
      </c>
      <c r="B21" s="34"/>
      <c r="C21" s="34"/>
      <c r="D21" s="34"/>
      <c r="E21" s="34"/>
    </row>
    <row r="22" spans="1:7" x14ac:dyDescent="0.3">
      <c r="A22" s="34" t="s">
        <v>36</v>
      </c>
      <c r="B22" s="34"/>
      <c r="C22" s="34"/>
      <c r="D22" s="34"/>
      <c r="E22" s="34"/>
      <c r="F22" s="4"/>
    </row>
    <row r="23" spans="1:7" ht="27.6" x14ac:dyDescent="0.3">
      <c r="A23" s="8" t="s">
        <v>0</v>
      </c>
      <c r="B23" s="18" t="s">
        <v>17</v>
      </c>
      <c r="C23" s="18" t="s">
        <v>53</v>
      </c>
      <c r="D23" s="18" t="s">
        <v>18</v>
      </c>
      <c r="E23" s="18" t="s">
        <v>16</v>
      </c>
      <c r="F23" s="4"/>
      <c r="G23" s="4"/>
    </row>
    <row r="24" spans="1:7" ht="14.4" x14ac:dyDescent="0.3">
      <c r="A24" s="9" t="s">
        <v>22</v>
      </c>
      <c r="B24" s="15">
        <f>SUM(B25:B34)</f>
        <v>21192612</v>
      </c>
      <c r="C24" s="15">
        <f>SUM(C25:C34)</f>
        <v>20132968</v>
      </c>
      <c r="D24" s="15">
        <f>SUM(D25:D34)-1</f>
        <v>2832789</v>
      </c>
      <c r="E24" s="14">
        <f t="shared" ref="E24:E34" si="0">+D24/B24</f>
        <v>0.13366870492414998</v>
      </c>
    </row>
    <row r="25" spans="1:7" ht="25.2" x14ac:dyDescent="0.3">
      <c r="A25" s="17" t="s">
        <v>54</v>
      </c>
      <c r="B25" s="16">
        <v>5850</v>
      </c>
      <c r="C25" s="16">
        <v>0</v>
      </c>
      <c r="D25" s="16">
        <v>0</v>
      </c>
      <c r="E25" s="33">
        <f t="shared" si="0"/>
        <v>0</v>
      </c>
    </row>
    <row r="26" spans="1:7" ht="25.2" x14ac:dyDescent="0.3">
      <c r="A26" s="17" t="s">
        <v>23</v>
      </c>
      <c r="B26" s="16">
        <v>1700031</v>
      </c>
      <c r="C26" s="16">
        <v>1691616</v>
      </c>
      <c r="D26" s="16">
        <v>0</v>
      </c>
      <c r="E26" s="33">
        <f t="shared" si="0"/>
        <v>0</v>
      </c>
    </row>
    <row r="27" spans="1:7" ht="25.2" x14ac:dyDescent="0.3">
      <c r="A27" s="17" t="s">
        <v>24</v>
      </c>
      <c r="B27" s="16">
        <v>161375</v>
      </c>
      <c r="C27" s="16">
        <v>140713</v>
      </c>
      <c r="D27" s="16">
        <v>0</v>
      </c>
      <c r="E27" s="33">
        <f t="shared" si="0"/>
        <v>0</v>
      </c>
    </row>
    <row r="28" spans="1:7" ht="25.2" x14ac:dyDescent="0.3">
      <c r="A28" s="17" t="s">
        <v>25</v>
      </c>
      <c r="B28" s="16">
        <v>2326407</v>
      </c>
      <c r="C28" s="16">
        <v>2126361</v>
      </c>
      <c r="D28" s="16">
        <v>6211</v>
      </c>
      <c r="E28" s="33">
        <f t="shared" si="0"/>
        <v>2.6697822006209577E-3</v>
      </c>
    </row>
    <row r="29" spans="1:7" ht="50.4" x14ac:dyDescent="0.3">
      <c r="A29" s="17" t="s">
        <v>26</v>
      </c>
      <c r="B29" s="16">
        <v>1685739</v>
      </c>
      <c r="C29" s="16">
        <v>861068</v>
      </c>
      <c r="D29" s="16">
        <v>17784</v>
      </c>
      <c r="E29" s="33">
        <f t="shared" si="0"/>
        <v>1.0549675839498285E-2</v>
      </c>
    </row>
    <row r="30" spans="1:7" ht="43.2" customHeight="1" x14ac:dyDescent="0.3">
      <c r="A30" s="17" t="s">
        <v>19</v>
      </c>
      <c r="B30" s="16">
        <v>84977</v>
      </c>
      <c r="C30" s="16">
        <v>84977</v>
      </c>
      <c r="D30" s="16">
        <v>42489</v>
      </c>
      <c r="E30" s="13">
        <f t="shared" si="0"/>
        <v>0.50000588394506751</v>
      </c>
    </row>
    <row r="31" spans="1:7" ht="37.799999999999997" x14ac:dyDescent="0.3">
      <c r="A31" s="17" t="s">
        <v>27</v>
      </c>
      <c r="B31" s="16">
        <v>61427</v>
      </c>
      <c r="C31" s="16">
        <v>61427</v>
      </c>
      <c r="D31" s="16">
        <v>30714</v>
      </c>
      <c r="E31" s="13">
        <f t="shared" si="0"/>
        <v>0.50000813974310976</v>
      </c>
    </row>
    <row r="32" spans="1:7" ht="25.2" x14ac:dyDescent="0.3">
      <c r="A32" s="17" t="s">
        <v>28</v>
      </c>
      <c r="B32" s="16">
        <v>28110</v>
      </c>
      <c r="C32" s="16">
        <v>28110</v>
      </c>
      <c r="D32" s="16">
        <v>14055</v>
      </c>
      <c r="E32" s="13">
        <f t="shared" si="0"/>
        <v>0.5</v>
      </c>
    </row>
    <row r="33" spans="1:5" ht="25.2" x14ac:dyDescent="0.3">
      <c r="A33" s="17" t="s">
        <v>29</v>
      </c>
      <c r="B33" s="16">
        <v>19047</v>
      </c>
      <c r="C33" s="16">
        <v>19047</v>
      </c>
      <c r="D33" s="16">
        <v>0</v>
      </c>
      <c r="E33" s="13">
        <f t="shared" si="0"/>
        <v>0</v>
      </c>
    </row>
    <row r="34" spans="1:5" ht="37.799999999999997" x14ac:dyDescent="0.3">
      <c r="A34" s="17" t="s">
        <v>30</v>
      </c>
      <c r="B34" s="16">
        <v>15119649</v>
      </c>
      <c r="C34" s="16">
        <v>15119649</v>
      </c>
      <c r="D34" s="16">
        <v>2721537</v>
      </c>
      <c r="E34" s="13">
        <f t="shared" si="0"/>
        <v>0.18000001190503828</v>
      </c>
    </row>
    <row r="35" spans="1:5" hidden="1" x14ac:dyDescent="0.3"/>
    <row r="36" spans="1:5" hidden="1" x14ac:dyDescent="0.3"/>
    <row r="37" spans="1:5" hidden="1" x14ac:dyDescent="0.3"/>
    <row r="38" spans="1:5" hidden="1" x14ac:dyDescent="0.3"/>
    <row r="39" spans="1:5" hidden="1" x14ac:dyDescent="0.3"/>
  </sheetData>
  <mergeCells count="6">
    <mergeCell ref="A22:E22"/>
    <mergeCell ref="A1:F1"/>
    <mergeCell ref="A2:F2"/>
    <mergeCell ref="A3:F3"/>
    <mergeCell ref="A4:F4"/>
    <mergeCell ref="A21:E21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2022-04-07T16:23:38Z</dcterms:created>
  <dcterms:modified xsi:type="dcterms:W3CDTF">2023-04-17T20:50:00Z</dcterms:modified>
</cp:coreProperties>
</file>