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CINFIVALLE\2023\PAGINA WEB\Documentos Publicacion\Presupuesto\"/>
    </mc:Choice>
  </mc:AlternateContent>
  <xr:revisionPtr revIDLastSave="0" documentId="13_ncr:1_{BBF84965-6A2C-43BB-9A9A-BA13171D9415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E7" i="3"/>
  <c r="C17" i="3"/>
  <c r="C15" i="3" l="1"/>
  <c r="C7" i="3" l="1"/>
  <c r="C8" i="1"/>
  <c r="D18" i="3" l="1"/>
  <c r="F13" i="3" l="1"/>
  <c r="F10" i="3" l="1"/>
  <c r="E15" i="3" l="1"/>
  <c r="B15" i="3"/>
  <c r="F9" i="3"/>
  <c r="F11" i="3"/>
  <c r="F12" i="3"/>
  <c r="F14" i="3"/>
  <c r="F16" i="3"/>
  <c r="F18" i="3"/>
  <c r="D12" i="3"/>
  <c r="D13" i="3"/>
  <c r="D14" i="3"/>
  <c r="D16" i="3"/>
  <c r="F8" i="3"/>
  <c r="D8" i="3"/>
  <c r="D9" i="3"/>
  <c r="D10" i="3"/>
  <c r="D11" i="3"/>
  <c r="B7" i="3"/>
  <c r="B17" i="3" l="1"/>
  <c r="B19" i="3" s="1"/>
  <c r="E19" i="3"/>
  <c r="C19" i="3"/>
  <c r="F15" i="3"/>
  <c r="D15" i="3"/>
  <c r="D7" i="3"/>
  <c r="F7" i="3"/>
  <c r="F19" i="3" l="1"/>
  <c r="D19" i="3"/>
  <c r="C12" i="1"/>
  <c r="B12" i="1"/>
  <c r="B8" i="1"/>
  <c r="D13" i="1"/>
  <c r="D11" i="1"/>
  <c r="D10" i="1"/>
  <c r="D9" i="1"/>
  <c r="C7" i="1" l="1"/>
  <c r="C14" i="1" s="1"/>
  <c r="B7" i="1"/>
  <c r="B14" i="1" s="1"/>
  <c r="D12" i="1"/>
  <c r="D8" i="1"/>
  <c r="D7" i="1" l="1"/>
  <c r="D14" i="1" s="1"/>
  <c r="F17" i="3" l="1"/>
  <c r="D17" i="3"/>
</calcChain>
</file>

<file path=xl/sharedStrings.xml><?xml version="1.0" encoding="utf-8"?>
<sst xmlns="http://schemas.openxmlformats.org/spreadsheetml/2006/main" count="49" uniqueCount="42">
  <si>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</si>
  <si>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</si>
  <si>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</si>
  <si>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</si>
  <si>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</si>
  <si>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</si>
  <si>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</si>
  <si>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</si>
  <si>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</si>
  <si>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</si>
  <si>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</si>
  <si>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</si>
  <si>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</si>
  <si>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</si>
  <si>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</si>
  <si>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</si>
  <si>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EJECUTADO</t>
  </si>
  <si>
    <t>SUBTOTAL INGRESOS. RECURSOS DE CAPITAL</t>
  </si>
  <si>
    <t>EJECUCIÓN PRESUPUESTAL DE GASTOS</t>
  </si>
  <si>
    <t xml:space="preserve">EJECUCIÓN DE GASTOS (miles de pesos) </t>
  </si>
  <si>
    <t>PRESUPUESTO  ANUAL 2022</t>
  </si>
  <si>
    <t>3 = ( 2 / 1 )</t>
  </si>
  <si>
    <t>( 4 )</t>
  </si>
  <si>
    <t>* GASTOS DE FUNCIONAMIENTO Y OPERACIÓN</t>
  </si>
  <si>
    <t xml:space="preserve">  • Gastos de Personal</t>
  </si>
  <si>
    <t xml:space="preserve">  • Gastos de comercialización y producción </t>
  </si>
  <si>
    <t xml:space="preserve"> • INVERSIÓN GENERAL</t>
  </si>
  <si>
    <t xml:space="preserve">  • Fortalecimiento Institucional</t>
  </si>
  <si>
    <t>SUBTOTAL GASTOS DE INFIVALLE</t>
  </si>
  <si>
    <t xml:space="preserve">  • Adquisición de bienes y servicios</t>
  </si>
  <si>
    <t xml:space="preserve">  • Transferencias</t>
  </si>
  <si>
    <t xml:space="preserve">  • Gastos por tributos, multas, sanciones, impuestos</t>
  </si>
  <si>
    <t>* GASTO DE SERVICIO DE LA DEUDA Y CONTINGENCIA</t>
  </si>
  <si>
    <t>TOTAL GASTOS</t>
  </si>
  <si>
    <t>% EJECUCIÓN Vs. PRESUPUESTO ANUAL</t>
  </si>
  <si>
    <t>% EJECUCIÓN</t>
  </si>
  <si>
    <t xml:space="preserve">  • Disminución de pasivos (Cesantías)</t>
  </si>
  <si>
    <t>TOTAL AFECTACION PRESUPUESTAL</t>
  </si>
  <si>
    <t>% AFECTACIÓN</t>
  </si>
  <si>
    <t>Otros Recursos de capital + Reintegros + Superavit fiscal</t>
  </si>
  <si>
    <t>FECHA DE CORTE: 31 DE ENERO DE 2023</t>
  </si>
  <si>
    <t>* CONTRIBUCIÓN NETA -EXCEDENTE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</si>
</sst>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</cellStyleXfs>
  <cellXfs count="39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4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right"/>
    </xf>
    <xf numFmtId="3" fontId="7" fillId="0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justify" wrapText="1"/>
    </xf>
    <xf numFmtId="3" fontId="4" fillId="0" borderId="0" xfId="0" applyNumberFormat="1" applyFont="1" applyFill="1" applyBorder="1"/>
    <xf numFmtId="3" fontId="5" fillId="0" borderId="0" xfId="3" applyNumberFormat="1" applyFont="1" applyFill="1" applyBorder="1" applyAlignment="1">
      <alignment horizontal="right"/>
    </xf>
    <xf numFmtId="3" fontId="0" fillId="0" borderId="0" xfId="0" applyNumberFormat="1" applyFill="1"/>
    <xf numFmtId="3" fontId="2" fillId="0" borderId="0" xfId="0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3" fontId="6" fillId="0" borderId="0" xfId="0" applyNumberFormat="1" applyFont="1" applyFill="1" applyBorder="1"/>
    <xf numFmtId="9" fontId="1" fillId="0" borderId="0" xfId="2" applyNumberFormat="1" applyFont="1" applyFill="1" applyBorder="1" applyAlignment="1">
      <alignment horizontal="center" vertical="center"/>
    </xf>
    <xf numFmtId="9" fontId="10" fillId="0" borderId="0" xfId="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justify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 2" xfId="4" xr:uid="{B5D63381-B305-47F3-A11F-3C707EB5F7C8}"/>
    <cellStyle name="Normal 4" xfId="3" xr:uid="{281B2DBE-D6EF-4288-8844-1DBC1BE775E6}"/>
    <cellStyle name="Porcentaje" xfId="2" builtinId="5"/>
  </cellStyles>
  <dxfs count="6"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156669-84F4-450E-B1DB-DA93E84FD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954" cy="69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68581</xdr:colOff>
      <xdr:row>0</xdr:row>
      <xdr:rowOff>0</xdr:rowOff>
    </xdr:from>
    <xdr:to>
      <xdr:col>0</xdr:col>
      <xdr:colOff>1005915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12E354-E044-4978-9D06-3F699D266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1" y="0"/>
          <a:ext cx="944954" cy="6934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5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RESUPUESTO ANUAL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3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ANUAL 2022"/>
    <tableColumn id="3" xr3:uid="{ED43E127-64BA-4227-931F-FD48F7658730}" name="TOTAL AFECTACION PRESUPUESTAL"/>
    <tableColumn id="7" xr3:uid="{20D63905-2B9E-4925-80D9-EAA01356FA3F}" name="% AFECTACIÓN" dataDxfId="2" dataCellStyle="Porcentaje"/>
    <tableColumn id="8" xr3:uid="{BB2B9845-AADF-4B0E-A4ED-FAD751F29454}" name="EJECUTADO" dataDxfId="1" dataCellStyle="Porcentaje"/>
    <tableColumn id="4" xr3:uid="{2A58CB7B-DA7E-4F45-8ECC-20AC9D44C607}" name="% EJECUCIÓ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sheetPr>
    <pageSetUpPr fitToPage="1"/>
  </sheetPr>
  <dimension ref="A1:F34"/>
  <sheetViews>
    <sheetView tabSelected="1" zoomScaleNormal="100" workbookViewId="0">
      <selection sqref="A1:D1"/>
    </sheetView>
  </sheetViews>
  <sheetFormatPr baseColWidth="10" defaultColWidth="0" defaultRowHeight="13.8" zeroHeight="1" x14ac:dyDescent="0.3"/>
  <cols>
    <col min="1" max="1" width="47.77734375" style="1" customWidth="1"/>
    <col min="2" max="2" width="13.33203125" style="1" customWidth="1"/>
    <col min="3" max="3" width="11.6640625" style="1" customWidth="1"/>
    <col min="4" max="4" width="15.2187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3" t="s">
        <v>9</v>
      </c>
      <c r="B1" s="34"/>
      <c r="C1" s="34"/>
      <c r="D1" s="35"/>
    </row>
    <row r="2" spans="1:4" x14ac:dyDescent="0.3">
      <c r="A2" s="36" t="s">
        <v>10</v>
      </c>
      <c r="B2" s="37"/>
      <c r="C2" s="37"/>
      <c r="D2" s="38"/>
    </row>
    <row r="3" spans="1:4" x14ac:dyDescent="0.3">
      <c r="A3" s="36" t="s">
        <v>40</v>
      </c>
      <c r="B3" s="37"/>
      <c r="C3" s="37"/>
      <c r="D3" s="38"/>
    </row>
    <row r="4" spans="1:4" x14ac:dyDescent="0.3">
      <c r="A4" s="30" t="s">
        <v>11</v>
      </c>
      <c r="B4" s="31"/>
      <c r="C4" s="31"/>
      <c r="D4" s="32"/>
    </row>
    <row r="5" spans="1:4" s="6" customFormat="1" ht="41.4" x14ac:dyDescent="0.3">
      <c r="A5" s="4" t="s">
        <v>0</v>
      </c>
      <c r="B5" s="4" t="s">
        <v>12</v>
      </c>
      <c r="C5" s="4" t="s">
        <v>1</v>
      </c>
      <c r="D5" s="5" t="s">
        <v>34</v>
      </c>
    </row>
    <row r="6" spans="1:4" x14ac:dyDescent="0.3">
      <c r="A6" s="9" t="s">
        <v>2</v>
      </c>
      <c r="B6" s="4" t="s">
        <v>3</v>
      </c>
      <c r="C6" s="4" t="s">
        <v>4</v>
      </c>
      <c r="D6" s="4" t="s">
        <v>5</v>
      </c>
    </row>
    <row r="7" spans="1:4" ht="14.4" x14ac:dyDescent="0.3">
      <c r="A7" s="7" t="s">
        <v>14</v>
      </c>
      <c r="B7" s="8">
        <f>SUM(B8+B12)</f>
        <v>35650175</v>
      </c>
      <c r="C7" s="8">
        <f>SUM(C8+C12)</f>
        <v>3151216</v>
      </c>
      <c r="D7" s="10">
        <f>+C7/B7</f>
        <v>8.8392721774858046E-2</v>
      </c>
    </row>
    <row r="8" spans="1:4" ht="14.4" x14ac:dyDescent="0.3">
      <c r="A8" s="7" t="s">
        <v>6</v>
      </c>
      <c r="B8" s="8">
        <f>SUBTOTAL(9,B9:B11)</f>
        <v>30884575</v>
      </c>
      <c r="C8" s="8">
        <f>SUBTOTAL(9,C9:C11)</f>
        <v>3150721</v>
      </c>
      <c r="D8" s="10">
        <f>+C8/B8</f>
        <v>0.10201600637211294</v>
      </c>
    </row>
    <row r="9" spans="1:4" ht="14.4" x14ac:dyDescent="0.3">
      <c r="A9" t="s">
        <v>13</v>
      </c>
      <c r="B9" s="21">
        <v>4118591</v>
      </c>
      <c r="C9" s="21">
        <v>0</v>
      </c>
      <c r="D9" s="11">
        <f>C9/B9</f>
        <v>0</v>
      </c>
    </row>
    <row r="10" spans="1:4" ht="14.4" x14ac:dyDescent="0.3">
      <c r="A10" t="s">
        <v>7</v>
      </c>
      <c r="B10" s="21">
        <v>26764874</v>
      </c>
      <c r="C10" s="21">
        <v>3150721</v>
      </c>
      <c r="D10" s="11">
        <f t="shared" ref="D10:D11" si="0">C10/B10</f>
        <v>0.11771850672639071</v>
      </c>
    </row>
    <row r="11" spans="1:4" ht="14.4" x14ac:dyDescent="0.3">
      <c r="A11" t="s">
        <v>8</v>
      </c>
      <c r="B11" s="21">
        <v>1110</v>
      </c>
      <c r="C11" s="21">
        <v>0</v>
      </c>
      <c r="D11" s="11">
        <f t="shared" si="0"/>
        <v>0</v>
      </c>
    </row>
    <row r="12" spans="1:4" ht="14.4" x14ac:dyDescent="0.3">
      <c r="A12" s="7" t="s">
        <v>17</v>
      </c>
      <c r="B12" s="22">
        <f>SUBTOTAL(9,B13:B13)</f>
        <v>4765600</v>
      </c>
      <c r="C12" s="22">
        <f>SUBTOTAL(9,C13:C13)</f>
        <v>495</v>
      </c>
      <c r="D12" s="10">
        <f>+C12/B12</f>
        <v>1.0386939734765821E-4</v>
      </c>
    </row>
    <row r="13" spans="1:4" ht="14.4" x14ac:dyDescent="0.3">
      <c r="A13" t="s">
        <v>39</v>
      </c>
      <c r="B13" s="21">
        <v>4765600</v>
      </c>
      <c r="C13" s="21">
        <v>495</v>
      </c>
      <c r="D13" s="11">
        <f t="shared" ref="D13" si="1">C13/B13</f>
        <v>1.0386939734765821E-4</v>
      </c>
    </row>
    <row r="14" spans="1:4" ht="14.4" x14ac:dyDescent="0.3">
      <c r="A14" s="7" t="s">
        <v>15</v>
      </c>
      <c r="B14" s="8">
        <f>SUM(B7)</f>
        <v>35650175</v>
      </c>
      <c r="C14" s="8">
        <f>SUM(C7)</f>
        <v>3151216</v>
      </c>
      <c r="D14" s="10">
        <f>SUM(D7)</f>
        <v>8.8392721774858046E-2</v>
      </c>
    </row>
    <row r="15" spans="1:4" x14ac:dyDescent="0.3"/>
    <row r="16" spans="1:4" ht="15" customHeight="1" x14ac:dyDescent="0.3"/>
    <row r="17" ht="15" hidden="1" customHeight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idden="1" x14ac:dyDescent="0.3"/>
    <row r="27" hidden="1" x14ac:dyDescent="0.3"/>
    <row r="28" hidden="1" x14ac:dyDescent="0.3"/>
    <row r="29" hidden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</sheetData>
  <mergeCells count="4">
    <mergeCell ref="A4:D4"/>
    <mergeCell ref="A1:D1"/>
    <mergeCell ref="A2:D2"/>
    <mergeCell ref="A3:D3"/>
  </mergeCells>
  <pageMargins left="0.47499999999999998" right="0.44166666666666665" top="0.95" bottom="0.75" header="0.3" footer="0.3"/>
  <pageSetup scale="99" fitToHeight="0" orientation="portrait" r:id="rId1"/>
  <headerFooter>
    <oddHeader>&amp;L&amp;G</oddHead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sheetPr>
    <pageSetUpPr fitToPage="1"/>
  </sheetPr>
  <dimension ref="A1:G34"/>
  <sheetViews>
    <sheetView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41.88671875" style="1" customWidth="1"/>
    <col min="2" max="3" width="14.21875" style="1" customWidth="1"/>
    <col min="4" max="4" width="14.21875" style="12" customWidth="1"/>
    <col min="5" max="6" width="14.21875" style="1" customWidth="1"/>
    <col min="7" max="16384" width="14.21875" style="1" hidden="1"/>
  </cols>
  <sheetData>
    <row r="1" spans="1:7" x14ac:dyDescent="0.3">
      <c r="A1" s="33" t="s">
        <v>9</v>
      </c>
      <c r="B1" s="34"/>
      <c r="C1" s="34"/>
      <c r="D1" s="34"/>
      <c r="E1" s="34"/>
      <c r="F1" s="35"/>
    </row>
    <row r="2" spans="1:7" x14ac:dyDescent="0.3">
      <c r="A2" s="36" t="s">
        <v>18</v>
      </c>
      <c r="B2" s="37"/>
      <c r="C2" s="37"/>
      <c r="D2" s="37"/>
      <c r="E2" s="37"/>
      <c r="F2" s="38"/>
      <c r="G2" s="25"/>
    </row>
    <row r="3" spans="1:7" x14ac:dyDescent="0.3">
      <c r="A3" s="36" t="s">
        <v>40</v>
      </c>
      <c r="B3" s="37"/>
      <c r="C3" s="37"/>
      <c r="D3" s="37"/>
      <c r="E3" s="37"/>
      <c r="F3" s="38"/>
      <c r="G3" s="25"/>
    </row>
    <row r="4" spans="1:7" x14ac:dyDescent="0.3">
      <c r="A4" s="30" t="s">
        <v>19</v>
      </c>
      <c r="B4" s="31"/>
      <c r="C4" s="31"/>
      <c r="D4" s="31"/>
      <c r="E4" s="31"/>
      <c r="F4" s="32"/>
      <c r="G4" s="25"/>
    </row>
    <row r="5" spans="1:7" s="6" customFormat="1" ht="41.4" x14ac:dyDescent="0.3">
      <c r="A5" s="4" t="s">
        <v>0</v>
      </c>
      <c r="B5" s="4" t="s">
        <v>20</v>
      </c>
      <c r="C5" s="4" t="s">
        <v>37</v>
      </c>
      <c r="D5" s="5" t="s">
        <v>38</v>
      </c>
      <c r="E5" s="5" t="s">
        <v>16</v>
      </c>
      <c r="F5" s="24" t="s">
        <v>35</v>
      </c>
    </row>
    <row r="6" spans="1:7" x14ac:dyDescent="0.3">
      <c r="A6" s="9" t="s">
        <v>2</v>
      </c>
      <c r="B6" s="4" t="s">
        <v>3</v>
      </c>
      <c r="C6" s="4" t="s">
        <v>4</v>
      </c>
      <c r="D6" s="23" t="s">
        <v>21</v>
      </c>
      <c r="E6" s="15" t="s">
        <v>22</v>
      </c>
      <c r="F6" s="4" t="s">
        <v>21</v>
      </c>
    </row>
    <row r="7" spans="1:7" ht="14.4" x14ac:dyDescent="0.3">
      <c r="A7" s="9" t="s">
        <v>23</v>
      </c>
      <c r="B7" s="14">
        <f>SUM(B8:B13)</f>
        <v>23088275</v>
      </c>
      <c r="C7" s="14">
        <f>SUM(C8:C13)</f>
        <v>1099303</v>
      </c>
      <c r="D7" s="13">
        <f>C7/B7</f>
        <v>4.7613041684577993E-2</v>
      </c>
      <c r="E7" s="14">
        <f>SUM(E8:E13)</f>
        <v>557453</v>
      </c>
      <c r="F7" s="13">
        <f>E7/B7</f>
        <v>2.4144419624246505E-2</v>
      </c>
    </row>
    <row r="8" spans="1:7" ht="14.4" x14ac:dyDescent="0.3">
      <c r="A8" s="2" t="s">
        <v>24</v>
      </c>
      <c r="B8" s="17">
        <v>7494277</v>
      </c>
      <c r="C8" s="17">
        <v>415858</v>
      </c>
      <c r="D8" s="13">
        <f t="shared" ref="D8:D19" si="0">C8/B8</f>
        <v>5.5490075960629694E-2</v>
      </c>
      <c r="E8" s="16">
        <v>415858</v>
      </c>
      <c r="F8" s="28">
        <f t="shared" ref="F8:F19" si="1">E8/B8</f>
        <v>5.5490075960629694E-2</v>
      </c>
    </row>
    <row r="9" spans="1:7" ht="14.4" x14ac:dyDescent="0.3">
      <c r="A9" s="2" t="s">
        <v>29</v>
      </c>
      <c r="B9" s="17">
        <v>5623051</v>
      </c>
      <c r="C9" s="17">
        <v>529125</v>
      </c>
      <c r="D9" s="13">
        <f t="shared" si="0"/>
        <v>9.4099271018527136E-2</v>
      </c>
      <c r="E9" s="16">
        <v>41647</v>
      </c>
      <c r="F9" s="28">
        <f t="shared" si="1"/>
        <v>7.406477373226741E-3</v>
      </c>
    </row>
    <row r="10" spans="1:7" ht="14.4" x14ac:dyDescent="0.3">
      <c r="A10" s="2" t="s">
        <v>30</v>
      </c>
      <c r="B10" s="17">
        <v>377445</v>
      </c>
      <c r="C10" s="17">
        <v>1363</v>
      </c>
      <c r="D10" s="13">
        <f t="shared" si="0"/>
        <v>3.6111221502470557E-3</v>
      </c>
      <c r="E10" s="16">
        <v>1363</v>
      </c>
      <c r="F10" s="28">
        <f>E10/B10</f>
        <v>3.6111221502470557E-3</v>
      </c>
    </row>
    <row r="11" spans="1:7" ht="14.4" x14ac:dyDescent="0.3">
      <c r="A11" s="18" t="s">
        <v>25</v>
      </c>
      <c r="B11" s="16">
        <v>8187506</v>
      </c>
      <c r="C11" s="16">
        <v>86099</v>
      </c>
      <c r="D11" s="13">
        <f t="shared" si="0"/>
        <v>1.0515900690637662E-2</v>
      </c>
      <c r="E11" s="17">
        <v>86099</v>
      </c>
      <c r="F11" s="28">
        <f t="shared" si="1"/>
        <v>1.0515900690637662E-2</v>
      </c>
    </row>
    <row r="12" spans="1:7" ht="14.4" x14ac:dyDescent="0.3">
      <c r="A12" s="18" t="s">
        <v>36</v>
      </c>
      <c r="B12" s="16">
        <v>1330593</v>
      </c>
      <c r="C12" s="16">
        <v>891</v>
      </c>
      <c r="D12" s="13">
        <f t="shared" si="0"/>
        <v>6.6962624934897451E-4</v>
      </c>
      <c r="E12" s="17">
        <v>891</v>
      </c>
      <c r="F12" s="28">
        <f t="shared" si="1"/>
        <v>6.6962624934897451E-4</v>
      </c>
    </row>
    <row r="13" spans="1:7" ht="12.6" customHeight="1" x14ac:dyDescent="0.3">
      <c r="A13" s="29" t="s">
        <v>31</v>
      </c>
      <c r="B13" s="16">
        <v>75403</v>
      </c>
      <c r="C13" s="16">
        <v>65967</v>
      </c>
      <c r="D13" s="13">
        <f t="shared" si="0"/>
        <v>0.87485909048711585</v>
      </c>
      <c r="E13" s="17">
        <v>11595</v>
      </c>
      <c r="F13" s="28">
        <f>E13/B13</f>
        <v>0.15377372253093377</v>
      </c>
    </row>
    <row r="14" spans="1:7" ht="14.4" x14ac:dyDescent="0.3">
      <c r="A14" s="3" t="s">
        <v>32</v>
      </c>
      <c r="B14" s="19">
        <v>12178</v>
      </c>
      <c r="C14" s="19">
        <v>2607</v>
      </c>
      <c r="D14" s="13">
        <f t="shared" si="0"/>
        <v>0.21407456068319922</v>
      </c>
      <c r="E14" s="19">
        <v>2607</v>
      </c>
      <c r="F14" s="13">
        <f t="shared" si="1"/>
        <v>0.21407456068319922</v>
      </c>
    </row>
    <row r="15" spans="1:7" ht="14.4" x14ac:dyDescent="0.3">
      <c r="A15" s="3" t="s">
        <v>26</v>
      </c>
      <c r="B15" s="19">
        <f>B16</f>
        <v>4715600</v>
      </c>
      <c r="C15" s="19">
        <f>+C16</f>
        <v>0</v>
      </c>
      <c r="D15" s="13">
        <f t="shared" si="0"/>
        <v>0</v>
      </c>
      <c r="E15" s="19">
        <f>+E16</f>
        <v>0</v>
      </c>
      <c r="F15" s="13">
        <f t="shared" si="1"/>
        <v>0</v>
      </c>
    </row>
    <row r="16" spans="1:7" ht="14.4" x14ac:dyDescent="0.3">
      <c r="A16" s="2" t="s">
        <v>27</v>
      </c>
      <c r="B16" s="17">
        <v>4715600</v>
      </c>
      <c r="C16" s="17">
        <v>0</v>
      </c>
      <c r="D16" s="13">
        <f t="shared" si="0"/>
        <v>0</v>
      </c>
      <c r="E16" s="17">
        <v>0</v>
      </c>
      <c r="F16" s="13">
        <f t="shared" si="1"/>
        <v>0</v>
      </c>
    </row>
    <row r="17" spans="1:6" ht="14.4" x14ac:dyDescent="0.3">
      <c r="A17" s="3" t="s">
        <v>28</v>
      </c>
      <c r="B17" s="19">
        <f>SUBTOTAL(9,B7,B14,B15)</f>
        <v>27816053</v>
      </c>
      <c r="C17" s="19">
        <f>SUBTOTAL(9,C7,C14,C15)-1</f>
        <v>1101909</v>
      </c>
      <c r="D17" s="13">
        <f t="shared" si="0"/>
        <v>3.9614139360462104E-2</v>
      </c>
      <c r="E17" s="19">
        <f>SUBTOTAL(9,E7,E14,E15)-1</f>
        <v>560059</v>
      </c>
      <c r="F17" s="13">
        <f t="shared" si="1"/>
        <v>2.0134380675791781E-2</v>
      </c>
    </row>
    <row r="18" spans="1:6" ht="14.4" x14ac:dyDescent="0.3">
      <c r="A18" s="3" t="s">
        <v>41</v>
      </c>
      <c r="B18" s="20">
        <v>7834123</v>
      </c>
      <c r="C18" s="26">
        <v>2049307</v>
      </c>
      <c r="D18" s="27">
        <f t="shared" si="0"/>
        <v>0.26158728934942688</v>
      </c>
      <c r="E18" s="26">
        <v>2591157</v>
      </c>
      <c r="F18" s="27">
        <f t="shared" si="1"/>
        <v>0.3307526573172262</v>
      </c>
    </row>
    <row r="19" spans="1:6" s="6" customFormat="1" ht="14.4" x14ac:dyDescent="0.3">
      <c r="A19" s="3" t="s">
        <v>33</v>
      </c>
      <c r="B19" s="19">
        <f>SUM(B17,B18)-1</f>
        <v>35650175</v>
      </c>
      <c r="C19" s="19">
        <f>SUM(C17,C18)</f>
        <v>3151216</v>
      </c>
      <c r="D19" s="13">
        <f t="shared" si="0"/>
        <v>8.8392721774858046E-2</v>
      </c>
      <c r="E19" s="19">
        <f>SUM(E17,E18)</f>
        <v>3151216</v>
      </c>
      <c r="F19" s="13">
        <f t="shared" si="1"/>
        <v>8.8392721774858046E-2</v>
      </c>
    </row>
    <row r="20" spans="1:6" x14ac:dyDescent="0.3"/>
    <row r="21" spans="1:6" hidden="1" x14ac:dyDescent="0.3"/>
    <row r="22" spans="1:6" hidden="1" x14ac:dyDescent="0.3"/>
    <row r="23" spans="1:6" hidden="1" x14ac:dyDescent="0.3"/>
    <row r="24" spans="1:6" hidden="1" x14ac:dyDescent="0.3"/>
    <row r="25" spans="1:6" hidden="1" x14ac:dyDescent="0.3"/>
    <row r="26" spans="1:6" hidden="1" x14ac:dyDescent="0.3"/>
    <row r="27" spans="1:6" hidden="1" x14ac:dyDescent="0.3"/>
    <row r="28" spans="1:6" hidden="1" x14ac:dyDescent="0.3"/>
    <row r="29" spans="1:6" hidden="1" x14ac:dyDescent="0.3"/>
    <row r="30" spans="1:6" hidden="1" x14ac:dyDescent="0.3"/>
    <row r="31" spans="1:6" hidden="1" x14ac:dyDescent="0.3"/>
    <row r="32" spans="1:6" hidden="1" x14ac:dyDescent="0.3"/>
    <row r="33" hidden="1" x14ac:dyDescent="0.3"/>
    <row r="34" hidden="1" x14ac:dyDescent="0.3"/>
  </sheetData>
  <mergeCells count="4">
    <mergeCell ref="A1:F1"/>
    <mergeCell ref="A2:F2"/>
    <mergeCell ref="A3:F3"/>
    <mergeCell ref="A4:F4"/>
  </mergeCells>
  <printOptions horizontalCentered="1"/>
  <pageMargins left="0.47499999999999998" right="0.44166666666666698" top="0.74013157894736847" bottom="0.75" header="0.3" footer="0.3"/>
  <pageSetup scale="7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cp:lastPrinted>2022-04-07T21:32:30Z</cp:lastPrinted>
  <dcterms:created xsi:type="dcterms:W3CDTF">2022-04-07T16:23:38Z</dcterms:created>
  <dcterms:modified xsi:type="dcterms:W3CDTF">2023-03-09T17:17:07Z</dcterms:modified>
</cp:coreProperties>
</file>