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errera\Downloads\"/>
    </mc:Choice>
  </mc:AlternateContent>
  <bookViews>
    <workbookView xWindow="0" yWindow="0" windowWidth="19200" windowHeight="6585"/>
  </bookViews>
  <sheets>
    <sheet name="INGR ACUMULADOS " sheetId="7" r:id="rId1"/>
    <sheet name="GASTOS ACUM " sheetId="8" r:id="rId2"/>
  </sheets>
  <definedNames>
    <definedName name="_xlnm.Print_Area" localSheetId="1">'GASTOS ACUM '!$A$1:$H$40</definedName>
    <definedName name="_xlnm.Print_Area" localSheetId="0">'INGR ACUMULADOS '!$A$1:$K$44</definedName>
  </definedNames>
  <calcPr calcId="162913"/>
</workbook>
</file>

<file path=xl/calcChain.xml><?xml version="1.0" encoding="utf-8"?>
<calcChain xmlns="http://schemas.openxmlformats.org/spreadsheetml/2006/main">
  <c r="E14" i="8" l="1"/>
  <c r="C14" i="8"/>
  <c r="B14" i="8"/>
  <c r="H11" i="8" l="1"/>
  <c r="H24" i="7" l="1"/>
  <c r="H31" i="8" l="1"/>
  <c r="E30" i="8"/>
  <c r="D39" i="8"/>
  <c r="D38" i="8"/>
  <c r="D32" i="8"/>
  <c r="D33" i="8"/>
  <c r="D34" i="8"/>
  <c r="D35" i="8"/>
  <c r="D36" i="8"/>
  <c r="D37" i="8"/>
  <c r="D31" i="8"/>
  <c r="C30" i="8"/>
  <c r="D30" i="8" s="1"/>
  <c r="B30" i="8"/>
  <c r="F24" i="8"/>
  <c r="F23" i="8"/>
  <c r="E10" i="8"/>
  <c r="E18" i="8" s="1"/>
  <c r="D13" i="8"/>
  <c r="D12" i="8"/>
  <c r="G22" i="8"/>
  <c r="E22" i="8"/>
  <c r="C22" i="8"/>
  <c r="D14" i="8"/>
  <c r="B10" i="8"/>
  <c r="F23" i="7"/>
  <c r="C16" i="8"/>
  <c r="C10" i="8" l="1"/>
  <c r="C18" i="8" l="1"/>
  <c r="H14" i="8"/>
  <c r="H13" i="8"/>
  <c r="F13" i="8"/>
  <c r="H12" i="8"/>
  <c r="H15" i="8"/>
  <c r="H23" i="8"/>
  <c r="F11" i="8"/>
  <c r="F12" i="8"/>
  <c r="F14" i="8"/>
  <c r="F15" i="8"/>
  <c r="F17" i="8"/>
  <c r="D24" i="8"/>
  <c r="D17" i="8"/>
  <c r="D15" i="8"/>
  <c r="D11" i="8"/>
  <c r="D23" i="8"/>
  <c r="J24" i="7" l="1"/>
  <c r="J18" i="7"/>
  <c r="J13" i="7"/>
  <c r="J12" i="7"/>
  <c r="H20" i="7" l="1"/>
  <c r="H11" i="7"/>
  <c r="G25" i="7"/>
  <c r="J11" i="7" l="1"/>
  <c r="F33" i="8" l="1"/>
  <c r="F34" i="8"/>
  <c r="F35" i="8"/>
  <c r="F36" i="8"/>
  <c r="F37" i="8"/>
  <c r="F38" i="8"/>
  <c r="F39" i="8"/>
  <c r="F31" i="8"/>
  <c r="F32" i="8"/>
  <c r="B22" i="8" l="1"/>
  <c r="F22" i="8" s="1"/>
  <c r="D22" i="8" l="1"/>
  <c r="I33" i="7"/>
  <c r="G33" i="7"/>
  <c r="H25" i="7"/>
  <c r="H18" i="7"/>
  <c r="I17" i="7"/>
  <c r="G17" i="7"/>
  <c r="F17" i="7"/>
  <c r="J33" i="7" l="1"/>
  <c r="J17" i="7"/>
  <c r="G10" i="8"/>
  <c r="H10" i="8" s="1"/>
  <c r="F10" i="8" l="1"/>
  <c r="D10" i="8"/>
  <c r="H35" i="7" l="1"/>
  <c r="H34" i="7"/>
  <c r="F33" i="7"/>
  <c r="H33" i="7" l="1"/>
  <c r="G30" i="8" l="1"/>
  <c r="H30" i="8" s="1"/>
  <c r="F30" i="8" l="1"/>
  <c r="J34" i="7"/>
  <c r="G16" i="8" l="1"/>
  <c r="G18" i="8" l="1"/>
  <c r="H18" i="8" s="1"/>
  <c r="I23" i="7"/>
  <c r="I14" i="7"/>
  <c r="G14" i="7"/>
  <c r="I21" i="7" l="1"/>
  <c r="G19" i="8" s="1"/>
  <c r="J14" i="7"/>
  <c r="G20" i="8" l="1"/>
  <c r="G25" i="8"/>
  <c r="I27" i="7"/>
  <c r="G21" i="7" l="1"/>
  <c r="E19" i="8" s="1"/>
  <c r="E20" i="8" l="1"/>
  <c r="H20" i="8" s="1"/>
  <c r="E25" i="8"/>
  <c r="H25" i="8" s="1"/>
  <c r="C19" i="8"/>
  <c r="J21" i="7"/>
  <c r="B16" i="8"/>
  <c r="C20" i="8" l="1"/>
  <c r="C25" i="8"/>
  <c r="D16" i="8"/>
  <c r="B18" i="8"/>
  <c r="B25" i="8" s="1"/>
  <c r="F16" i="8"/>
  <c r="D19" i="8"/>
  <c r="F19" i="8"/>
  <c r="H19" i="8"/>
  <c r="G23" i="7"/>
  <c r="J23" i="7" s="1"/>
  <c r="H17" i="7"/>
  <c r="F14" i="7"/>
  <c r="F21" i="7" s="1"/>
  <c r="H21" i="7" s="1"/>
  <c r="H13" i="7"/>
  <c r="H12" i="7"/>
  <c r="B20" i="8" l="1"/>
  <c r="F18" i="8"/>
  <c r="D18" i="8"/>
  <c r="H23" i="7"/>
  <c r="F20" i="8"/>
  <c r="G27" i="7"/>
  <c r="F25" i="8"/>
  <c r="F27" i="7"/>
  <c r="H14" i="7"/>
  <c r="J27" i="7" l="1"/>
  <c r="D25" i="8"/>
  <c r="D20" i="8"/>
  <c r="H27" i="7"/>
</calcChain>
</file>

<file path=xl/sharedStrings.xml><?xml version="1.0" encoding="utf-8"?>
<sst xmlns="http://schemas.openxmlformats.org/spreadsheetml/2006/main" count="95" uniqueCount="77">
  <si>
    <t>II. SISTEMA GENERAL DE REGALIAS</t>
  </si>
  <si>
    <t xml:space="preserve">  • Fortalecimiento Institucional</t>
  </si>
  <si>
    <t xml:space="preserve">  • Gastos de comercialización y producción </t>
  </si>
  <si>
    <t xml:space="preserve">  • Transferencias (1)</t>
  </si>
  <si>
    <t xml:space="preserve">  • Gastos Generales</t>
  </si>
  <si>
    <t xml:space="preserve">  • Gastos de Personal</t>
  </si>
  <si>
    <t>* GASTOS DE FUNCIONAMIENTO Y OPERACIÓN</t>
  </si>
  <si>
    <t>I. INFIVALLE</t>
  </si>
  <si>
    <t>(1)</t>
  </si>
  <si>
    <t>Concepto</t>
  </si>
  <si>
    <t>Ingreso por Ejecución de Proyectos</t>
  </si>
  <si>
    <t xml:space="preserve">Intereses de cartera  </t>
  </si>
  <si>
    <t>Intereses de inversiones financieras</t>
  </si>
  <si>
    <t>INGRESOS CORRIENTES</t>
  </si>
  <si>
    <t>% EJEC. Vs. PPTO. AÑO</t>
  </si>
  <si>
    <t xml:space="preserve">EJECUCIÓN PRESUPUESTAL DE INGRESOS (miles de pesos) </t>
  </si>
  <si>
    <t>CONVENIOS</t>
  </si>
  <si>
    <t>PPTO.  DEFINITIVO</t>
  </si>
  <si>
    <t xml:space="preserve">  • Convenio Proyecto Rutas para la paz </t>
  </si>
  <si>
    <t>TOTAL INGRESOS DE INFIVALLE</t>
  </si>
  <si>
    <t>TOTAL INFIVALLE + CONVENIOS</t>
  </si>
  <si>
    <t>SUBTOTAL INGRESOS CORRIENTES</t>
  </si>
  <si>
    <t>SUBTOTAL INGR. RECURSOS DE CAPITAL</t>
  </si>
  <si>
    <t>SUBTOTAL GASTOS DE INFIVALLE</t>
  </si>
  <si>
    <t xml:space="preserve"> • INVERSIÓN GENERAL</t>
  </si>
  <si>
    <t>Convenio Rutas para la Paz</t>
  </si>
  <si>
    <t>* CONTRIBUCIÓN NETA -EXCEDENT.PPTAL  (INFIVALLE)</t>
  </si>
  <si>
    <t>%</t>
  </si>
  <si>
    <t>% VAR</t>
  </si>
  <si>
    <t>( 1 )</t>
  </si>
  <si>
    <t>( 2 )</t>
  </si>
  <si>
    <t>( 2 / 1 )</t>
  </si>
  <si>
    <r>
      <t xml:space="preserve">EJECUCIÒN PRESUPUESTAL DE GASTOS </t>
    </r>
    <r>
      <rPr>
        <b/>
        <sz val="12"/>
        <color theme="1"/>
        <rFont val="Arial"/>
        <family val="2"/>
      </rPr>
      <t xml:space="preserve">(miles $) </t>
    </r>
  </si>
  <si>
    <t xml:space="preserve"> • CONVENIOS </t>
  </si>
  <si>
    <t>TOTAL GASTOS + CONT. NETA.INFIVALLE</t>
  </si>
  <si>
    <r>
      <t xml:space="preserve"> TOTAL INFIVALLE</t>
    </r>
    <r>
      <rPr>
        <b/>
        <sz val="12"/>
        <color theme="1"/>
        <rFont val="Arial"/>
        <family val="2"/>
      </rPr>
      <t xml:space="preserve"> + CONVENIOS</t>
    </r>
  </si>
  <si>
    <t>Proy. Estudio Prevalec.Errores metab-Enf.Huerfanas</t>
  </si>
  <si>
    <t>Proyecto Nexo Global</t>
  </si>
  <si>
    <t>Proyecto Formación e Innovación (Formatic)</t>
  </si>
  <si>
    <t>PRESUPUESTO ANUAL 2020</t>
  </si>
  <si>
    <t>TOTAL RECURSOS SGR</t>
  </si>
  <si>
    <t>Proyecto Distrito Innovación</t>
  </si>
  <si>
    <t>Proy. Dsllo.Estrategia Niñas y Mujeres AFRO-INDIG.</t>
  </si>
  <si>
    <t>Proy. Incremento Inno.Emp.Economia Naranja (INTERV)</t>
  </si>
  <si>
    <t>Proy. Incremento Inov.-Competitividad -Prod. (Interv)</t>
  </si>
  <si>
    <t>Proy.Dsllo.Sistemas Alta Corriente y tension (Int)</t>
  </si>
  <si>
    <t>Proy. Fortalecimiento Centro Innovacion Valle INN</t>
  </si>
  <si>
    <t>% EJEC</t>
  </si>
  <si>
    <t>Convenio Rutas para la Paz-Relevo Generacional *</t>
  </si>
  <si>
    <t>Otros Recursos de capital</t>
  </si>
  <si>
    <t>Rec.Balance - Fondo de contingencias</t>
  </si>
  <si>
    <t>Excedentes Financieros</t>
  </si>
  <si>
    <t>* GASTO DE SERVICIO DE LA DEUDA (2)</t>
  </si>
  <si>
    <t>( 3 )</t>
  </si>
  <si>
    <t>( 3 / 2 )</t>
  </si>
  <si>
    <t xml:space="preserve">EJECUTADO ACUMULADO </t>
  </si>
  <si>
    <t>TOTAL AFECTACION PPTAL.</t>
  </si>
  <si>
    <t xml:space="preserve">  Ejecucion de convenio  Convenio Generacional </t>
  </si>
  <si>
    <t xml:space="preserve">% </t>
  </si>
  <si>
    <t xml:space="preserve">  (2)</t>
  </si>
  <si>
    <t>(4)</t>
  </si>
  <si>
    <t>5 = (4) /(1)</t>
  </si>
  <si>
    <t>3 = (2)/ (1)</t>
  </si>
  <si>
    <t>PPTO. (DISP.INICIAL)</t>
  </si>
  <si>
    <t xml:space="preserve">EJECUTADO </t>
  </si>
  <si>
    <t>PPTO BIENIO 2021- 2022 - SIN SITUACION DE FONDOS</t>
  </si>
  <si>
    <t>PPTO BIENIO 2021 - 2022 - SIN SITUACION DE FONDOS</t>
  </si>
  <si>
    <t>EJECUTADO</t>
  </si>
  <si>
    <t>TOTAL AFECTACION PPTAL.
(CON RP)</t>
  </si>
  <si>
    <t xml:space="preserve">% VAR
</t>
  </si>
  <si>
    <t>7=6/4</t>
  </si>
  <si>
    <t>A MAYO/ 2021  (miles de $)</t>
  </si>
  <si>
    <t>EJECUTADO A MAYO 2021</t>
  </si>
  <si>
    <t>EJECUTADO A MAYO 2020</t>
  </si>
  <si>
    <t>EJEC. PPTAL.A  MAYO/2020</t>
  </si>
  <si>
    <t>EJECUTADO A MAYO/2020</t>
  </si>
  <si>
    <t>A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</si>
</sst>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\ _P_t_a_-;\-* #,##0\ _P_t_a_-;_-* &quot;-&quot;\ _P_t_a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sz val="9"/>
      <color theme="1"/>
      <name val="Tahoma"/>
      <family val="2"/>
    </font>
    <font>
      <sz val="12"/>
      <color theme="1"/>
      <name val="Arial"/>
      <family val="2"/>
    </font>
    <font>
      <b/>
      <sz val="9"/>
      <color theme="1"/>
      <name val="Tahoma"/>
      <family val="2"/>
    </font>
    <font>
      <sz val="13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.5"/>
      <color theme="1"/>
      <name val="Arial"/>
      <family val="2"/>
    </font>
    <font>
      <b/>
      <sz val="11.5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5" fillId="0" borderId="0"/>
    <xf numFmtId="0" fontId="26" fillId="0" borderId="0"/>
    <xf numFmtId="0" fontId="1" fillId="0" borderId="0"/>
    <xf numFmtId="41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16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8" fillId="0" borderId="0"/>
  </cellStyleXfs>
  <cellXfs count="324">
    <xf numFmtId="0" fontId="0" fillId="0" borderId="0" xfId="0"/>
    <xf numFmtId="0" fontId="0" fillId="0" borderId="0" xfId="0" applyFill="1"/>
    <xf numFmtId="3" fontId="0" fillId="0" borderId="0" xfId="0" applyNumberFormat="1"/>
    <xf numFmtId="3" fontId="3" fillId="2" borderId="3" xfId="0" applyNumberFormat="1" applyFont="1" applyFill="1" applyBorder="1"/>
    <xf numFmtId="3" fontId="7" fillId="0" borderId="7" xfId="3" applyNumberFormat="1" applyFill="1" applyBorder="1" applyAlignment="1">
      <alignment horizontal="right"/>
    </xf>
    <xf numFmtId="3" fontId="7" fillId="0" borderId="8" xfId="3" applyNumberFormat="1" applyBorder="1" applyAlignment="1">
      <alignment horizontal="right"/>
    </xf>
    <xf numFmtId="49" fontId="8" fillId="0" borderId="4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/>
    <xf numFmtId="0" fontId="12" fillId="0" borderId="0" xfId="0" applyFont="1"/>
    <xf numFmtId="0" fontId="0" fillId="0" borderId="0" xfId="0" applyFill="1" applyBorder="1"/>
    <xf numFmtId="0" fontId="0" fillId="0" borderId="0" xfId="0" applyBorder="1"/>
    <xf numFmtId="3" fontId="13" fillId="0" borderId="14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11" fillId="0" borderId="0" xfId="0" applyFont="1" applyFill="1" applyBorder="1"/>
    <xf numFmtId="0" fontId="12" fillId="0" borderId="0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43" fontId="0" fillId="0" borderId="0" xfId="1" applyFont="1" applyBorder="1"/>
    <xf numFmtId="164" fontId="0" fillId="0" borderId="0" xfId="0" applyNumberFormat="1" applyBorder="1"/>
    <xf numFmtId="10" fontId="0" fillId="0" borderId="0" xfId="2" applyNumberFormat="1" applyFont="1" applyBorder="1"/>
    <xf numFmtId="164" fontId="0" fillId="0" borderId="0" xfId="1" applyNumberFormat="1" applyFont="1" applyBorder="1"/>
    <xf numFmtId="3" fontId="0" fillId="0" borderId="0" xfId="0" applyNumberFormat="1" applyBorder="1"/>
    <xf numFmtId="3" fontId="5" fillId="0" borderId="8" xfId="0" applyNumberFormat="1" applyFont="1" applyFill="1" applyBorder="1"/>
    <xf numFmtId="0" fontId="11" fillId="2" borderId="11" xfId="0" applyFont="1" applyFill="1" applyBorder="1"/>
    <xf numFmtId="49" fontId="0" fillId="0" borderId="0" xfId="0" applyNumberFormat="1"/>
    <xf numFmtId="3" fontId="6" fillId="2" borderId="3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/>
    <xf numFmtId="3" fontId="3" fillId="2" borderId="9" xfId="0" applyNumberFormat="1" applyFont="1" applyFill="1" applyBorder="1"/>
    <xf numFmtId="0" fontId="15" fillId="0" borderId="1" xfId="0" applyFont="1" applyFill="1" applyBorder="1" applyAlignment="1">
      <alignment vertical="top"/>
    </xf>
    <xf numFmtId="164" fontId="15" fillId="0" borderId="1" xfId="1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3" fontId="17" fillId="2" borderId="25" xfId="3" applyNumberFormat="1" applyFont="1" applyFill="1" applyBorder="1" applyAlignment="1">
      <alignment horizontal="right"/>
    </xf>
    <xf numFmtId="3" fontId="17" fillId="0" borderId="0" xfId="3" applyNumberFormat="1" applyFont="1" applyFill="1" applyBorder="1" applyAlignment="1">
      <alignment horizontal="center"/>
    </xf>
    <xf numFmtId="3" fontId="5" fillId="0" borderId="6" xfId="0" applyNumberFormat="1" applyFont="1" applyFill="1" applyBorder="1"/>
    <xf numFmtId="3" fontId="3" fillId="2" borderId="25" xfId="0" applyNumberFormat="1" applyFont="1" applyFill="1" applyBorder="1"/>
    <xf numFmtId="3" fontId="11" fillId="0" borderId="14" xfId="0" applyNumberFormat="1" applyFont="1" applyFill="1" applyBorder="1" applyAlignment="1">
      <alignment horizontal="right"/>
    </xf>
    <xf numFmtId="3" fontId="9" fillId="2" borderId="17" xfId="0" applyNumberFormat="1" applyFont="1" applyFill="1" applyBorder="1" applyAlignment="1">
      <alignment horizontal="right"/>
    </xf>
    <xf numFmtId="0" fontId="0" fillId="0" borderId="15" xfId="0" applyFill="1" applyBorder="1" applyAlignment="1">
      <alignment vertical="center" wrapText="1"/>
    </xf>
    <xf numFmtId="0" fontId="3" fillId="0" borderId="13" xfId="0" applyFont="1" applyFill="1" applyBorder="1"/>
    <xf numFmtId="0" fontId="3" fillId="2" borderId="13" xfId="0" applyFont="1" applyFill="1" applyBorder="1"/>
    <xf numFmtId="0" fontId="5" fillId="0" borderId="29" xfId="0" applyFont="1" applyFill="1" applyBorder="1"/>
    <xf numFmtId="0" fontId="5" fillId="0" borderId="30" xfId="0" applyFont="1" applyFill="1" applyBorder="1"/>
    <xf numFmtId="0" fontId="5" fillId="0" borderId="30" xfId="0" applyFont="1" applyFill="1" applyBorder="1" applyAlignment="1">
      <alignment vertical="justify" wrapText="1"/>
    </xf>
    <xf numFmtId="0" fontId="5" fillId="0" borderId="28" xfId="0" applyFont="1" applyFill="1" applyBorder="1" applyAlignment="1">
      <alignment vertical="justify" wrapText="1"/>
    </xf>
    <xf numFmtId="0" fontId="6" fillId="2" borderId="13" xfId="0" applyFont="1" applyFill="1" applyBorder="1"/>
    <xf numFmtId="0" fontId="6" fillId="2" borderId="31" xfId="0" applyFont="1" applyFill="1" applyBorder="1"/>
    <xf numFmtId="0" fontId="5" fillId="0" borderId="31" xfId="0" applyFont="1" applyFill="1" applyBorder="1"/>
    <xf numFmtId="0" fontId="3" fillId="2" borderId="32" xfId="0" applyFont="1" applyFill="1" applyBorder="1"/>
    <xf numFmtId="3" fontId="3" fillId="2" borderId="33" xfId="0" applyNumberFormat="1" applyFont="1" applyFill="1" applyBorder="1"/>
    <xf numFmtId="49" fontId="3" fillId="2" borderId="22" xfId="0" applyNumberFormat="1" applyFont="1" applyFill="1" applyBorder="1" applyAlignment="1">
      <alignment horizontal="center" vertical="center" wrapText="1"/>
    </xf>
    <xf numFmtId="49" fontId="19" fillId="2" borderId="17" xfId="0" applyNumberFormat="1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vertical="top" wrapText="1"/>
    </xf>
    <xf numFmtId="0" fontId="11" fillId="2" borderId="36" xfId="0" applyFont="1" applyFill="1" applyBorder="1"/>
    <xf numFmtId="0" fontId="11" fillId="2" borderId="37" xfId="0" applyFont="1" applyFill="1" applyBorder="1"/>
    <xf numFmtId="0" fontId="9" fillId="2" borderId="17" xfId="0" applyFont="1" applyFill="1" applyBorder="1"/>
    <xf numFmtId="0" fontId="15" fillId="0" borderId="39" xfId="0" applyFont="1" applyFill="1" applyBorder="1"/>
    <xf numFmtId="0" fontId="11" fillId="2" borderId="20" xfId="0" applyFont="1" applyFill="1" applyBorder="1"/>
    <xf numFmtId="9" fontId="23" fillId="2" borderId="47" xfId="2" applyNumberFormat="1" applyFont="1" applyFill="1" applyBorder="1" applyAlignment="1">
      <alignment horizontal="center" vertical="top" wrapText="1"/>
    </xf>
    <xf numFmtId="0" fontId="5" fillId="0" borderId="15" xfId="0" applyFont="1" applyFill="1" applyBorder="1"/>
    <xf numFmtId="0" fontId="6" fillId="2" borderId="32" xfId="0" applyFont="1" applyFill="1" applyBorder="1"/>
    <xf numFmtId="9" fontId="24" fillId="0" borderId="52" xfId="2" applyFont="1" applyFill="1" applyBorder="1" applyAlignment="1">
      <alignment horizontal="center" vertical="top" wrapText="1"/>
    </xf>
    <xf numFmtId="9" fontId="24" fillId="0" borderId="51" xfId="2" applyFont="1" applyFill="1" applyBorder="1" applyAlignment="1">
      <alignment horizontal="center" vertical="top" wrapText="1"/>
    </xf>
    <xf numFmtId="9" fontId="10" fillId="2" borderId="49" xfId="2" applyFont="1" applyFill="1" applyBorder="1" applyAlignment="1">
      <alignment horizontal="center" vertical="top" wrapText="1"/>
    </xf>
    <xf numFmtId="0" fontId="17" fillId="0" borderId="53" xfId="0" applyFont="1" applyFill="1" applyBorder="1" applyAlignment="1">
      <alignment horizontal="center" vertical="center" wrapText="1"/>
    </xf>
    <xf numFmtId="3" fontId="13" fillId="0" borderId="58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" fontId="13" fillId="0" borderId="60" xfId="0" applyNumberFormat="1" applyFont="1" applyFill="1" applyBorder="1" applyAlignment="1">
      <alignment horizontal="right"/>
    </xf>
    <xf numFmtId="12" fontId="0" fillId="0" borderId="0" xfId="1" applyNumberFormat="1" applyFont="1" applyBorder="1"/>
    <xf numFmtId="3" fontId="11" fillId="2" borderId="63" xfId="0" applyNumberFormat="1" applyFont="1" applyFill="1" applyBorder="1" applyAlignment="1">
      <alignment horizontal="right"/>
    </xf>
    <xf numFmtId="0" fontId="27" fillId="0" borderId="62" xfId="0" applyFont="1" applyFill="1" applyBorder="1" applyAlignment="1">
      <alignment vertical="top"/>
    </xf>
    <xf numFmtId="0" fontId="13" fillId="0" borderId="62" xfId="0" applyFont="1" applyFill="1" applyBorder="1" applyAlignment="1">
      <alignment vertical="top"/>
    </xf>
    <xf numFmtId="0" fontId="13" fillId="0" borderId="36" xfId="0" applyFont="1" applyFill="1" applyBorder="1" applyAlignment="1">
      <alignment vertical="top"/>
    </xf>
    <xf numFmtId="41" fontId="0" fillId="0" borderId="0" xfId="12" applyFont="1"/>
    <xf numFmtId="3" fontId="17" fillId="2" borderId="20" xfId="3" applyNumberFormat="1" applyFont="1" applyFill="1" applyBorder="1" applyAlignment="1">
      <alignment horizontal="right"/>
    </xf>
    <xf numFmtId="3" fontId="7" fillId="0" borderId="5" xfId="3" applyNumberFormat="1" applyBorder="1" applyAlignment="1">
      <alignment horizontal="right"/>
    </xf>
    <xf numFmtId="49" fontId="29" fillId="0" borderId="4" xfId="0" applyNumberFormat="1" applyFont="1" applyFill="1" applyBorder="1" applyAlignment="1">
      <alignment horizontal="center" vertical="center" wrapText="1"/>
    </xf>
    <xf numFmtId="164" fontId="11" fillId="2" borderId="36" xfId="1" applyNumberFormat="1" applyFont="1" applyFill="1" applyBorder="1" applyAlignment="1">
      <alignment horizontal="right"/>
    </xf>
    <xf numFmtId="3" fontId="11" fillId="2" borderId="36" xfId="0" applyNumberFormat="1" applyFont="1" applyFill="1" applyBorder="1" applyAlignment="1">
      <alignment horizontal="right"/>
    </xf>
    <xf numFmtId="164" fontId="11" fillId="2" borderId="66" xfId="1" applyNumberFormat="1" applyFont="1" applyFill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0" fontId="27" fillId="0" borderId="26" xfId="0" applyFont="1" applyFill="1" applyBorder="1" applyAlignment="1">
      <alignment vertical="top"/>
    </xf>
    <xf numFmtId="3" fontId="27" fillId="0" borderId="26" xfId="0" applyNumberFormat="1" applyFont="1" applyFill="1" applyBorder="1" applyAlignment="1">
      <alignment horizontal="right"/>
    </xf>
    <xf numFmtId="3" fontId="7" fillId="0" borderId="6" xfId="3" applyNumberFormat="1" applyFill="1" applyBorder="1" applyAlignment="1">
      <alignment horizontal="right"/>
    </xf>
    <xf numFmtId="3" fontId="27" fillId="0" borderId="60" xfId="0" applyNumberFormat="1" applyFont="1" applyFill="1" applyBorder="1" applyAlignment="1">
      <alignment horizontal="right"/>
    </xf>
    <xf numFmtId="164" fontId="0" fillId="0" borderId="0" xfId="1" applyNumberFormat="1" applyFont="1" applyFill="1" applyBorder="1"/>
    <xf numFmtId="0" fontId="11" fillId="2" borderId="35" xfId="0" applyFont="1" applyFill="1" applyBorder="1"/>
    <xf numFmtId="0" fontId="0" fillId="0" borderId="0" xfId="0" applyFont="1" applyFill="1" applyBorder="1"/>
    <xf numFmtId="164" fontId="1" fillId="0" borderId="0" xfId="1" applyNumberFormat="1" applyFont="1" applyFill="1" applyBorder="1"/>
    <xf numFmtId="0" fontId="0" fillId="0" borderId="0" xfId="0" applyFont="1" applyFill="1"/>
    <xf numFmtId="0" fontId="20" fillId="0" borderId="73" xfId="0" applyFont="1" applyFill="1" applyBorder="1" applyAlignment="1">
      <alignment horizontal="center" vertical="center" wrapText="1"/>
    </xf>
    <xf numFmtId="9" fontId="16" fillId="0" borderId="59" xfId="2" applyFont="1" applyFill="1" applyBorder="1" applyAlignment="1">
      <alignment horizontal="center" wrapText="1"/>
    </xf>
    <xf numFmtId="9" fontId="10" fillId="2" borderId="49" xfId="2" applyNumberFormat="1" applyFont="1" applyFill="1" applyBorder="1" applyAlignment="1">
      <alignment horizontal="center" vertical="top" wrapText="1"/>
    </xf>
    <xf numFmtId="0" fontId="13" fillId="0" borderId="72" xfId="0" applyFont="1" applyFill="1" applyBorder="1"/>
    <xf numFmtId="0" fontId="13" fillId="0" borderId="39" xfId="0" applyFont="1" applyFill="1" applyBorder="1"/>
    <xf numFmtId="164" fontId="13" fillId="0" borderId="62" xfId="1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1" xfId="0" applyFont="1" applyFill="1" applyBorder="1"/>
    <xf numFmtId="0" fontId="13" fillId="0" borderId="1" xfId="0" applyFont="1" applyFill="1" applyBorder="1" applyAlignment="1">
      <alignment horizontal="left"/>
    </xf>
    <xf numFmtId="0" fontId="0" fillId="3" borderId="0" xfId="0" applyFill="1" applyBorder="1"/>
    <xf numFmtId="0" fontId="0" fillId="3" borderId="0" xfId="0" applyFill="1"/>
    <xf numFmtId="0" fontId="9" fillId="2" borderId="41" xfId="0" applyFont="1" applyFill="1" applyBorder="1"/>
    <xf numFmtId="0" fontId="21" fillId="0" borderId="59" xfId="0" applyFont="1" applyFill="1" applyBorder="1" applyAlignment="1">
      <alignment horizontal="center" vertical="center" wrapText="1"/>
    </xf>
    <xf numFmtId="49" fontId="20" fillId="2" borderId="47" xfId="0" applyNumberFormat="1" applyFont="1" applyFill="1" applyBorder="1" applyAlignment="1">
      <alignment horizontal="center" vertical="center" wrapText="1"/>
    </xf>
    <xf numFmtId="3" fontId="9" fillId="2" borderId="22" xfId="0" applyNumberFormat="1" applyFont="1" applyFill="1" applyBorder="1" applyAlignment="1">
      <alignment horizontal="right"/>
    </xf>
    <xf numFmtId="165" fontId="10" fillId="0" borderId="59" xfId="2" applyNumberFormat="1" applyFont="1" applyFill="1" applyBorder="1" applyAlignment="1">
      <alignment horizontal="center" vertical="top" wrapText="1"/>
    </xf>
    <xf numFmtId="9" fontId="10" fillId="2" borderId="76" xfId="2" applyNumberFormat="1" applyFont="1" applyFill="1" applyBorder="1" applyAlignment="1">
      <alignment horizontal="center" vertical="top" wrapText="1"/>
    </xf>
    <xf numFmtId="9" fontId="24" fillId="0" borderId="53" xfId="2" applyNumberFormat="1" applyFont="1" applyFill="1" applyBorder="1" applyAlignment="1">
      <alignment horizontal="center" vertical="top" wrapText="1"/>
    </xf>
    <xf numFmtId="0" fontId="21" fillId="0" borderId="42" xfId="0" applyFont="1" applyFill="1" applyBorder="1" applyAlignment="1">
      <alignment horizontal="center" vertical="center" wrapText="1"/>
    </xf>
    <xf numFmtId="164" fontId="15" fillId="0" borderId="35" xfId="1" applyNumberFormat="1" applyFont="1" applyFill="1" applyBorder="1" applyAlignment="1">
      <alignment horizontal="right"/>
    </xf>
    <xf numFmtId="0" fontId="0" fillId="0" borderId="50" xfId="0" applyFill="1" applyBorder="1"/>
    <xf numFmtId="3" fontId="13" fillId="0" borderId="55" xfId="0" applyNumberFormat="1" applyFont="1" applyFill="1" applyBorder="1" applyAlignment="1">
      <alignment horizontal="right"/>
    </xf>
    <xf numFmtId="0" fontId="0" fillId="0" borderId="44" xfId="0" applyFill="1" applyBorder="1"/>
    <xf numFmtId="3" fontId="15" fillId="0" borderId="75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0" fontId="15" fillId="0" borderId="0" xfId="0" applyFont="1" applyFill="1" applyBorder="1"/>
    <xf numFmtId="3" fontId="15" fillId="0" borderId="2" xfId="0" applyNumberFormat="1" applyFont="1" applyFill="1" applyBorder="1" applyAlignment="1">
      <alignment horizontal="right"/>
    </xf>
    <xf numFmtId="9" fontId="24" fillId="0" borderId="51" xfId="2" applyNumberFormat="1" applyFont="1" applyFill="1" applyBorder="1" applyAlignment="1">
      <alignment horizontal="center" vertical="top" wrapText="1"/>
    </xf>
    <xf numFmtId="3" fontId="15" fillId="0" borderId="44" xfId="0" applyNumberFormat="1" applyFont="1" applyFill="1" applyBorder="1" applyAlignment="1">
      <alignment horizontal="right"/>
    </xf>
    <xf numFmtId="0" fontId="11" fillId="0" borderId="11" xfId="0" applyFont="1" applyFill="1" applyBorder="1"/>
    <xf numFmtId="9" fontId="10" fillId="0" borderId="76" xfId="2" applyFont="1" applyFill="1" applyBorder="1" applyAlignment="1">
      <alignment horizontal="center" vertical="top" wrapText="1"/>
    </xf>
    <xf numFmtId="0" fontId="0" fillId="0" borderId="74" xfId="0" applyFill="1" applyBorder="1"/>
    <xf numFmtId="0" fontId="11" fillId="0" borderId="20" xfId="0" applyFont="1" applyFill="1" applyBorder="1"/>
    <xf numFmtId="9" fontId="0" fillId="0" borderId="76" xfId="2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77" xfId="0" applyFont="1" applyFill="1" applyBorder="1" applyAlignment="1">
      <alignment horizontal="center"/>
    </xf>
    <xf numFmtId="0" fontId="0" fillId="0" borderId="78" xfId="0" applyFill="1" applyBorder="1"/>
    <xf numFmtId="0" fontId="0" fillId="0" borderId="79" xfId="0" applyFill="1" applyBorder="1"/>
    <xf numFmtId="0" fontId="21" fillId="0" borderId="8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0" fillId="0" borderId="59" xfId="0" applyFill="1" applyBorder="1"/>
    <xf numFmtId="0" fontId="11" fillId="0" borderId="2" xfId="0" applyFont="1" applyFill="1" applyBorder="1" applyAlignment="1">
      <alignment horizontal="left" vertical="center"/>
    </xf>
    <xf numFmtId="9" fontId="0" fillId="0" borderId="52" xfId="2" applyFont="1" applyFill="1" applyBorder="1" applyAlignment="1">
      <alignment horizontal="center"/>
    </xf>
    <xf numFmtId="0" fontId="13" fillId="0" borderId="81" xfId="0" applyFont="1" applyFill="1" applyBorder="1" applyAlignment="1">
      <alignment vertical="top"/>
    </xf>
    <xf numFmtId="0" fontId="11" fillId="2" borderId="82" xfId="0" applyFont="1" applyFill="1" applyBorder="1"/>
    <xf numFmtId="0" fontId="13" fillId="0" borderId="2" xfId="0" applyFont="1" applyFill="1" applyBorder="1"/>
    <xf numFmtId="9" fontId="0" fillId="0" borderId="79" xfId="2" applyFont="1" applyFill="1" applyBorder="1" applyAlignment="1">
      <alignment horizontal="center"/>
    </xf>
    <xf numFmtId="9" fontId="0" fillId="0" borderId="59" xfId="2" applyFont="1" applyFill="1" applyBorder="1" applyAlignment="1">
      <alignment horizontal="center"/>
    </xf>
    <xf numFmtId="0" fontId="13" fillId="0" borderId="26" xfId="0" applyFont="1" applyFill="1" applyBorder="1" applyAlignment="1">
      <alignment vertical="top"/>
    </xf>
    <xf numFmtId="0" fontId="13" fillId="0" borderId="62" xfId="0" applyFont="1" applyFill="1" applyBorder="1"/>
    <xf numFmtId="0" fontId="9" fillId="2" borderId="43" xfId="0" applyFont="1" applyFill="1" applyBorder="1"/>
    <xf numFmtId="0" fontId="11" fillId="0" borderId="2" xfId="0" applyFont="1" applyFill="1" applyBorder="1"/>
    <xf numFmtId="0" fontId="15" fillId="0" borderId="26" xfId="0" applyFont="1" applyFill="1" applyBorder="1"/>
    <xf numFmtId="9" fontId="0" fillId="0" borderId="53" xfId="2" applyFont="1" applyFill="1" applyBorder="1" applyAlignment="1">
      <alignment horizontal="center"/>
    </xf>
    <xf numFmtId="0" fontId="15" fillId="0" borderId="70" xfId="0" applyFont="1" applyFill="1" applyBorder="1"/>
    <xf numFmtId="0" fontId="9" fillId="2" borderId="20" xfId="0" applyFont="1" applyFill="1" applyBorder="1" applyAlignment="1">
      <alignment horizontal="left"/>
    </xf>
    <xf numFmtId="0" fontId="9" fillId="2" borderId="74" xfId="0" applyFont="1" applyFill="1" applyBorder="1" applyAlignment="1">
      <alignment horizontal="left" vertical="center"/>
    </xf>
    <xf numFmtId="0" fontId="22" fillId="2" borderId="11" xfId="0" applyFont="1" applyFill="1" applyBorder="1"/>
    <xf numFmtId="3" fontId="9" fillId="2" borderId="20" xfId="0" applyNumberFormat="1" applyFont="1" applyFill="1" applyBorder="1" applyAlignment="1">
      <alignment horizontal="right"/>
    </xf>
    <xf numFmtId="3" fontId="9" fillId="2" borderId="63" xfId="0" applyNumberFormat="1" applyFont="1" applyFill="1" applyBorder="1" applyAlignment="1">
      <alignment horizontal="right"/>
    </xf>
    <xf numFmtId="9" fontId="23" fillId="2" borderId="76" xfId="2" applyFont="1" applyFill="1" applyBorder="1" applyAlignment="1">
      <alignment horizontal="center" vertical="top" wrapText="1"/>
    </xf>
    <xf numFmtId="3" fontId="13" fillId="0" borderId="50" xfId="0" applyNumberFormat="1" applyFont="1" applyFill="1" applyBorder="1" applyAlignment="1">
      <alignment horizontal="right"/>
    </xf>
    <xf numFmtId="9" fontId="0" fillId="0" borderId="51" xfId="2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49" fontId="0" fillId="0" borderId="0" xfId="0" applyNumberFormat="1" applyFill="1"/>
    <xf numFmtId="3" fontId="14" fillId="0" borderId="0" xfId="0" applyNumberFormat="1" applyFont="1" applyFill="1" applyBorder="1"/>
    <xf numFmtId="9" fontId="2" fillId="0" borderId="0" xfId="2" applyFont="1" applyFill="1" applyBorder="1" applyAlignment="1">
      <alignment horizontal="center" vertical="top" wrapText="1"/>
    </xf>
    <xf numFmtId="0" fontId="9" fillId="0" borderId="55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164" fontId="6" fillId="0" borderId="56" xfId="1" applyNumberFormat="1" applyFont="1" applyFill="1" applyBorder="1" applyAlignment="1">
      <alignment horizontal="center" vertical="center" wrapText="1"/>
    </xf>
    <xf numFmtId="164" fontId="11" fillId="0" borderId="56" xfId="1" applyNumberFormat="1" applyFont="1" applyFill="1" applyBorder="1" applyAlignment="1">
      <alignment horizontal="center" vertical="top"/>
    </xf>
    <xf numFmtId="164" fontId="11" fillId="0" borderId="54" xfId="1" applyNumberFormat="1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164" fontId="11" fillId="0" borderId="65" xfId="1" applyNumberFormat="1" applyFont="1" applyFill="1" applyBorder="1" applyAlignment="1">
      <alignment horizontal="right" vertical="top"/>
    </xf>
    <xf numFmtId="164" fontId="11" fillId="0" borderId="1" xfId="1" applyNumberFormat="1" applyFont="1" applyFill="1" applyBorder="1" applyAlignment="1">
      <alignment horizontal="right" vertical="top"/>
    </xf>
    <xf numFmtId="9" fontId="11" fillId="0" borderId="58" xfId="2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/>
    </xf>
    <xf numFmtId="165" fontId="18" fillId="0" borderId="14" xfId="2" applyNumberFormat="1" applyFont="1" applyFill="1" applyBorder="1" applyAlignment="1">
      <alignment wrapText="1"/>
    </xf>
    <xf numFmtId="9" fontId="16" fillId="0" borderId="0" xfId="2" applyFont="1" applyFill="1" applyBorder="1" applyAlignment="1">
      <alignment horizontal="center" wrapText="1"/>
    </xf>
    <xf numFmtId="3" fontId="13" fillId="0" borderId="65" xfId="0" applyNumberFormat="1" applyFont="1" applyFill="1" applyBorder="1" applyAlignment="1">
      <alignment horizontal="right"/>
    </xf>
    <xf numFmtId="165" fontId="13" fillId="0" borderId="58" xfId="2" applyNumberFormat="1" applyFont="1" applyFill="1" applyBorder="1" applyAlignment="1"/>
    <xf numFmtId="3" fontId="13" fillId="0" borderId="24" xfId="0" applyNumberFormat="1" applyFont="1" applyFill="1" applyBorder="1" applyAlignment="1">
      <alignment horizontal="right"/>
    </xf>
    <xf numFmtId="3" fontId="13" fillId="0" borderId="48" xfId="0" applyNumberFormat="1" applyFont="1" applyFill="1" applyBorder="1" applyAlignment="1">
      <alignment horizontal="right"/>
    </xf>
    <xf numFmtId="3" fontId="13" fillId="0" borderId="66" xfId="0" applyNumberFormat="1" applyFont="1" applyFill="1" applyBorder="1" applyAlignment="1">
      <alignment horizontal="right"/>
    </xf>
    <xf numFmtId="165" fontId="13" fillId="0" borderId="66" xfId="2" applyNumberFormat="1" applyFont="1" applyFill="1" applyBorder="1" applyAlignment="1"/>
    <xf numFmtId="164" fontId="0" fillId="0" borderId="0" xfId="0" applyNumberFormat="1" applyFill="1"/>
    <xf numFmtId="43" fontId="0" fillId="0" borderId="0" xfId="0" applyNumberFormat="1" applyFill="1"/>
    <xf numFmtId="164" fontId="2" fillId="0" borderId="0" xfId="0" applyNumberFormat="1" applyFont="1" applyFill="1" applyBorder="1"/>
    <xf numFmtId="10" fontId="0" fillId="0" borderId="0" xfId="2" applyNumberFormat="1" applyFont="1" applyFill="1" applyBorder="1"/>
    <xf numFmtId="3" fontId="7" fillId="0" borderId="64" xfId="3" applyNumberFormat="1" applyFill="1" applyBorder="1" applyAlignment="1">
      <alignment horizontal="right"/>
    </xf>
    <xf numFmtId="3" fontId="3" fillId="2" borderId="20" xfId="0" applyNumberFormat="1" applyFont="1" applyFill="1" applyBorder="1"/>
    <xf numFmtId="3" fontId="6" fillId="2" borderId="20" xfId="0" applyNumberFormat="1" applyFont="1" applyFill="1" applyBorder="1"/>
    <xf numFmtId="9" fontId="5" fillId="0" borderId="5" xfId="2" applyFont="1" applyFill="1" applyBorder="1" applyAlignment="1">
      <alignment horizontal="center"/>
    </xf>
    <xf numFmtId="9" fontId="5" fillId="0" borderId="7" xfId="2" applyFont="1" applyFill="1" applyBorder="1" applyAlignment="1">
      <alignment horizontal="center"/>
    </xf>
    <xf numFmtId="9" fontId="5" fillId="0" borderId="4" xfId="2" applyFont="1" applyFill="1" applyBorder="1" applyAlignment="1">
      <alignment horizontal="center"/>
    </xf>
    <xf numFmtId="9" fontId="13" fillId="0" borderId="4" xfId="2" applyFont="1" applyFill="1" applyBorder="1" applyAlignment="1">
      <alignment horizontal="center"/>
    </xf>
    <xf numFmtId="3" fontId="5" fillId="0" borderId="26" xfId="0" applyNumberFormat="1" applyFont="1" applyFill="1" applyBorder="1"/>
    <xf numFmtId="4" fontId="7" fillId="0" borderId="0" xfId="4" applyNumberFormat="1" applyFill="1" applyAlignment="1">
      <alignment horizontal="right"/>
    </xf>
    <xf numFmtId="3" fontId="0" fillId="0" borderId="0" xfId="0" applyNumberFormat="1" applyFill="1"/>
    <xf numFmtId="0" fontId="9" fillId="0" borderId="45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center" vertical="center" wrapText="1"/>
    </xf>
    <xf numFmtId="164" fontId="28" fillId="0" borderId="64" xfId="1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left" vertical="center"/>
    </xf>
    <xf numFmtId="3" fontId="3" fillId="0" borderId="62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49" fontId="20" fillId="0" borderId="20" xfId="0" applyNumberFormat="1" applyFont="1" applyFill="1" applyBorder="1" applyAlignment="1">
      <alignment horizontal="center" vertical="center" wrapText="1"/>
    </xf>
    <xf numFmtId="9" fontId="10" fillId="0" borderId="3" xfId="2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3" fontId="7" fillId="0" borderId="7" xfId="3" applyNumberFormat="1" applyFont="1" applyFill="1" applyBorder="1" applyAlignment="1">
      <alignment horizontal="right"/>
    </xf>
    <xf numFmtId="9" fontId="3" fillId="2" borderId="3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9" fillId="0" borderId="83" xfId="0" applyFont="1" applyFill="1" applyBorder="1" applyAlignment="1">
      <alignment horizontal="center" vertical="center" wrapText="1"/>
    </xf>
    <xf numFmtId="3" fontId="11" fillId="2" borderId="74" xfId="0" applyNumberFormat="1" applyFont="1" applyFill="1" applyBorder="1" applyAlignment="1">
      <alignment horizontal="right"/>
    </xf>
    <xf numFmtId="164" fontId="15" fillId="0" borderId="58" xfId="1" applyNumberFormat="1" applyFont="1" applyFill="1" applyBorder="1" applyAlignment="1">
      <alignment horizontal="right"/>
    </xf>
    <xf numFmtId="164" fontId="15" fillId="0" borderId="62" xfId="1" applyNumberFormat="1" applyFont="1" applyFill="1" applyBorder="1" applyAlignment="1">
      <alignment horizontal="right"/>
    </xf>
    <xf numFmtId="3" fontId="11" fillId="2" borderId="84" xfId="0" applyNumberFormat="1" applyFont="1" applyFill="1" applyBorder="1" applyAlignment="1">
      <alignment horizontal="right"/>
    </xf>
    <xf numFmtId="3" fontId="11" fillId="0" borderId="84" xfId="0" applyNumberFormat="1" applyFont="1" applyFill="1" applyBorder="1" applyAlignment="1">
      <alignment horizontal="right"/>
    </xf>
    <xf numFmtId="3" fontId="15" fillId="0" borderId="85" xfId="0" applyNumberFormat="1" applyFont="1" applyFill="1" applyBorder="1" applyAlignment="1">
      <alignment horizontal="right"/>
    </xf>
    <xf numFmtId="164" fontId="13" fillId="0" borderId="24" xfId="1" applyNumberFormat="1" applyFont="1" applyFill="1" applyBorder="1" applyAlignment="1">
      <alignment horizontal="right"/>
    </xf>
    <xf numFmtId="3" fontId="11" fillId="0" borderId="74" xfId="0" applyNumberFormat="1" applyFont="1" applyFill="1" applyBorder="1" applyAlignment="1">
      <alignment horizontal="right"/>
    </xf>
    <xf numFmtId="3" fontId="11" fillId="2" borderId="37" xfId="0" applyNumberFormat="1" applyFont="1" applyFill="1" applyBorder="1" applyAlignment="1">
      <alignment horizontal="right"/>
    </xf>
    <xf numFmtId="3" fontId="11" fillId="2" borderId="38" xfId="0" applyNumberFormat="1" applyFont="1" applyFill="1" applyBorder="1" applyAlignment="1">
      <alignment horizontal="right"/>
    </xf>
    <xf numFmtId="9" fontId="10" fillId="2" borderId="47" xfId="2" applyNumberFormat="1" applyFont="1" applyFill="1" applyBorder="1" applyAlignment="1">
      <alignment horizontal="center" vertical="top" wrapText="1"/>
    </xf>
    <xf numFmtId="3" fontId="7" fillId="0" borderId="6" xfId="3" applyNumberFormat="1" applyBorder="1" applyAlignment="1">
      <alignment horizontal="right"/>
    </xf>
    <xf numFmtId="3" fontId="7" fillId="0" borderId="7" xfId="4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49" fontId="34" fillId="0" borderId="4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9" fontId="34" fillId="0" borderId="7" xfId="2" applyFont="1" applyFill="1" applyBorder="1" applyAlignment="1">
      <alignment horizontal="center"/>
    </xf>
    <xf numFmtId="164" fontId="33" fillId="0" borderId="69" xfId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3" fontId="34" fillId="0" borderId="6" xfId="0" applyNumberFormat="1" applyFont="1" applyFill="1" applyBorder="1" applyAlignment="1">
      <alignment horizontal="center"/>
    </xf>
    <xf numFmtId="4" fontId="33" fillId="0" borderId="0" xfId="4" applyNumberFormat="1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9" fontId="34" fillId="0" borderId="8" xfId="2" applyFont="1" applyFill="1" applyBorder="1" applyAlignment="1">
      <alignment horizontal="center"/>
    </xf>
    <xf numFmtId="9" fontId="3" fillId="2" borderId="33" xfId="2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7" fillId="0" borderId="0" xfId="4" applyNumberForma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9" fontId="3" fillId="0" borderId="58" xfId="2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9" fontId="34" fillId="0" borderId="9" xfId="2" applyFont="1" applyFill="1" applyBorder="1" applyAlignment="1">
      <alignment horizontal="center"/>
    </xf>
    <xf numFmtId="9" fontId="34" fillId="0" borderId="86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1" fontId="0" fillId="0" borderId="0" xfId="0" applyNumberFormat="1"/>
    <xf numFmtId="164" fontId="11" fillId="0" borderId="64" xfId="1" applyNumberFormat="1" applyFont="1" applyFill="1" applyBorder="1" applyAlignment="1">
      <alignment horizontal="center" vertical="justify" wrapText="1"/>
    </xf>
    <xf numFmtId="9" fontId="34" fillId="0" borderId="5" xfId="2" applyFont="1" applyFill="1" applyBorder="1" applyAlignment="1">
      <alignment horizontal="center"/>
    </xf>
    <xf numFmtId="3" fontId="7" fillId="0" borderId="0" xfId="4" applyNumberFormat="1" applyBorder="1" applyAlignment="1">
      <alignment horizontal="right"/>
    </xf>
    <xf numFmtId="3" fontId="7" fillId="0" borderId="8" xfId="4" applyNumberFormat="1" applyFont="1" applyBorder="1" applyAlignment="1">
      <alignment horizontal="right"/>
    </xf>
    <xf numFmtId="3" fontId="7" fillId="0" borderId="8" xfId="4" applyNumberFormat="1" applyBorder="1" applyAlignment="1">
      <alignment horizontal="right"/>
    </xf>
    <xf numFmtId="3" fontId="7" fillId="0" borderId="6" xfId="4" applyNumberFormat="1" applyFont="1" applyBorder="1" applyAlignment="1">
      <alignment horizontal="right"/>
    </xf>
    <xf numFmtId="0" fontId="6" fillId="0" borderId="45" xfId="0" applyFont="1" applyFill="1" applyBorder="1" applyAlignment="1">
      <alignment horizontal="center" vertical="center" wrapText="1"/>
    </xf>
    <xf numFmtId="9" fontId="34" fillId="0" borderId="58" xfId="2" applyFont="1" applyFill="1" applyBorder="1" applyAlignment="1">
      <alignment horizontal="center"/>
    </xf>
    <xf numFmtId="3" fontId="27" fillId="0" borderId="70" xfId="0" applyNumberFormat="1" applyFont="1" applyFill="1" applyBorder="1" applyAlignment="1">
      <alignment horizontal="right"/>
    </xf>
    <xf numFmtId="164" fontId="28" fillId="0" borderId="56" xfId="1" applyNumberFormat="1" applyFont="1" applyFill="1" applyBorder="1" applyAlignment="1">
      <alignment horizontal="center" vertical="center" wrapText="1"/>
    </xf>
    <xf numFmtId="9" fontId="34" fillId="0" borderId="66" xfId="2" applyFont="1" applyFill="1" applyBorder="1" applyAlignment="1">
      <alignment horizontal="center" vertical="center"/>
    </xf>
    <xf numFmtId="3" fontId="3" fillId="0" borderId="58" xfId="0" applyNumberFormat="1" applyFont="1" applyFill="1" applyBorder="1" applyAlignment="1">
      <alignment horizontal="right" vertical="center"/>
    </xf>
    <xf numFmtId="9" fontId="34" fillId="0" borderId="66" xfId="2" applyFont="1" applyFill="1" applyBorder="1" applyAlignment="1">
      <alignment horizontal="center"/>
    </xf>
    <xf numFmtId="9" fontId="3" fillId="0" borderId="71" xfId="2" applyFont="1" applyFill="1" applyBorder="1" applyAlignment="1">
      <alignment horizontal="center" vertical="center"/>
    </xf>
    <xf numFmtId="9" fontId="34" fillId="0" borderId="58" xfId="2" applyFont="1" applyFill="1" applyBorder="1" applyAlignment="1">
      <alignment horizontal="center" vertical="center"/>
    </xf>
    <xf numFmtId="9" fontId="37" fillId="0" borderId="5" xfId="2" applyFont="1" applyFill="1" applyBorder="1" applyAlignment="1">
      <alignment horizontal="center" vertical="center" wrapText="1"/>
    </xf>
    <xf numFmtId="9" fontId="37" fillId="0" borderId="7" xfId="2" applyFont="1" applyFill="1" applyBorder="1" applyAlignment="1">
      <alignment horizontal="center" vertical="center" wrapText="1"/>
    </xf>
    <xf numFmtId="9" fontId="3" fillId="0" borderId="7" xfId="2" applyFont="1" applyFill="1" applyBorder="1" applyAlignment="1">
      <alignment horizontal="center" vertical="center" wrapText="1"/>
    </xf>
    <xf numFmtId="41" fontId="0" fillId="0" borderId="0" xfId="12" applyFont="1" applyFill="1" applyBorder="1"/>
    <xf numFmtId="49" fontId="8" fillId="0" borderId="3" xfId="0" applyNumberFormat="1" applyFont="1" applyFill="1" applyBorder="1" applyAlignment="1">
      <alignment horizontal="center" vertical="center" wrapText="1"/>
    </xf>
    <xf numFmtId="49" fontId="29" fillId="0" borderId="3" xfId="0" applyNumberFormat="1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9" fontId="11" fillId="0" borderId="52" xfId="2" applyFont="1" applyFill="1" applyBorder="1" applyAlignment="1">
      <alignment horizontal="right" vertical="center" wrapText="1"/>
    </xf>
    <xf numFmtId="3" fontId="27" fillId="0" borderId="66" xfId="0" applyNumberFormat="1" applyFont="1" applyFill="1" applyBorder="1" applyAlignment="1">
      <alignment horizontal="right"/>
    </xf>
    <xf numFmtId="164" fontId="21" fillId="0" borderId="69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38" xfId="0" applyFont="1" applyFill="1" applyBorder="1" applyAlignment="1">
      <alignment vertical="top" wrapText="1"/>
    </xf>
    <xf numFmtId="0" fontId="0" fillId="0" borderId="66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3" fontId="13" fillId="0" borderId="67" xfId="0" applyNumberFormat="1" applyFont="1" applyFill="1" applyBorder="1" applyAlignment="1">
      <alignment horizontal="center"/>
    </xf>
    <xf numFmtId="3" fontId="13" fillId="0" borderId="68" xfId="0" applyNumberFormat="1" applyFont="1" applyFill="1" applyBorder="1" applyAlignment="1">
      <alignment horizontal="center"/>
    </xf>
    <xf numFmtId="3" fontId="13" fillId="0" borderId="40" xfId="0" applyNumberFormat="1" applyFont="1" applyFill="1" applyBorder="1" applyAlignment="1">
      <alignment horizontal="center"/>
    </xf>
    <xf numFmtId="3" fontId="13" fillId="0" borderId="46" xfId="0" applyNumberFormat="1" applyFont="1" applyFill="1" applyBorder="1" applyAlignment="1">
      <alignment horizontal="center"/>
    </xf>
    <xf numFmtId="3" fontId="13" fillId="0" borderId="57" xfId="0" applyNumberFormat="1" applyFont="1" applyFill="1" applyBorder="1" applyAlignment="1">
      <alignment horizontal="center"/>
    </xf>
    <xf numFmtId="3" fontId="13" fillId="0" borderId="34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vertical="top" wrapText="1"/>
    </xf>
    <xf numFmtId="0" fontId="0" fillId="0" borderId="58" xfId="0" applyFill="1" applyBorder="1" applyAlignment="1">
      <alignment vertical="top" wrapText="1"/>
    </xf>
    <xf numFmtId="0" fontId="0" fillId="0" borderId="52" xfId="0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9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/>
    </xf>
    <xf numFmtId="3" fontId="27" fillId="0" borderId="46" xfId="0" applyNumberFormat="1" applyFont="1" applyFill="1" applyBorder="1" applyAlignment="1">
      <alignment horizontal="center"/>
    </xf>
    <xf numFmtId="3" fontId="27" fillId="0" borderId="10" xfId="0" applyNumberFormat="1" applyFont="1" applyFill="1" applyBorder="1" applyAlignment="1">
      <alignment horizontal="center"/>
    </xf>
    <xf numFmtId="3" fontId="27" fillId="0" borderId="34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87" xfId="0" applyFont="1" applyFill="1" applyBorder="1" applyAlignment="1">
      <alignment horizontal="center" vertical="center" wrapText="1"/>
    </xf>
    <xf numFmtId="0" fontId="29" fillId="0" borderId="70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26">
    <cellStyle name="Millares" xfId="1" builtinId="3"/>
    <cellStyle name="Millares [0]" xfId="12" builtinId="6"/>
    <cellStyle name="Millares [0] 2" xfId="9"/>
    <cellStyle name="Millares [0] 2 2" xfId="17"/>
    <cellStyle name="Millares [0] 3" xfId="16"/>
    <cellStyle name="Millares [0] 3 2" xfId="21"/>
    <cellStyle name="Normal" xfId="0" builtinId="0"/>
    <cellStyle name="Normal 2" xfId="4"/>
    <cellStyle name="Normal 2 2" xfId="8"/>
    <cellStyle name="Normal 3" xfId="5"/>
    <cellStyle name="Normal 4" xfId="3"/>
    <cellStyle name="Normal 5" xfId="6"/>
    <cellStyle name="Normal 5 2" xfId="20"/>
    <cellStyle name="Normal 6" xfId="7"/>
    <cellStyle name="Normal 6 2" xfId="18"/>
    <cellStyle name="Normal 7" xfId="14"/>
    <cellStyle name="Normal 8" xfId="22"/>
    <cellStyle name="Normal 9" xfId="25"/>
    <cellStyle name="Porcentaje" xfId="2" builtinId="5"/>
    <cellStyle name="Porcentaje 2" xfId="10"/>
    <cellStyle name="Porcentaje 2 2" xfId="13"/>
    <cellStyle name="Porcentaje 3" xfId="11"/>
    <cellStyle name="Porcentaje 4" xfId="15"/>
    <cellStyle name="Porcentaje 4 2" xfId="19"/>
    <cellStyle name="Porcentaje 5" xfId="23"/>
    <cellStyle name="Porcentaje 5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35</xdr:row>
      <xdr:rowOff>9525</xdr:rowOff>
    </xdr:from>
    <xdr:to>
      <xdr:col>9</xdr:col>
      <xdr:colOff>533400</xdr:colOff>
      <xdr:row>41</xdr:row>
      <xdr:rowOff>171450</xdr:rowOff>
    </xdr:to>
    <xdr:cxnSp macro="">
      <xdr:nvCxnSpPr>
        <xdr:cNvPr id="3" name="2 Conector recto"/>
        <xdr:cNvCxnSpPr/>
      </xdr:nvCxnSpPr>
      <xdr:spPr>
        <a:xfrm flipH="1">
          <a:off x="6981825" y="7134225"/>
          <a:ext cx="1581150" cy="1371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1047750</xdr:colOff>
      <xdr:row>0</xdr:row>
      <xdr:rowOff>137933</xdr:rowOff>
    </xdr:from>
    <xdr:to>
      <xdr:col>6</xdr:col>
      <xdr:colOff>400050</xdr:colOff>
      <xdr:row>2</xdr:row>
      <xdr:rowOff>219075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3" t="15082" r="193" b="13558"/>
        <a:stretch/>
      </xdr:blipFill>
      <xdr:spPr>
        <a:xfrm>
          <a:off x="3367088" y="137933"/>
          <a:ext cx="2466975" cy="6526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280987</xdr:colOff>
      <xdr:row>1</xdr:row>
      <xdr:rowOff>147817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3" t="15082" r="193" b="13558"/>
        <a:stretch/>
      </xdr:blipFill>
      <xdr:spPr>
        <a:xfrm>
          <a:off x="4257675" y="0"/>
          <a:ext cx="2466975" cy="65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0"/>
  <sheetViews>
    <sheetView showGridLines="0" tabSelected="1" workbookViewId="0">
      <selection activeCell="L7" sqref="L7"/>
    </sheetView>
  </sheetViews>
  <sheetFormatPr baseColWidth="10" defaultRowHeight="14.25" x14ac:dyDescent="0.45"/>
  <cols>
    <col min="1" max="1" width="5" customWidth="1"/>
    <col min="4" max="4" width="6.1328125" customWidth="1"/>
    <col min="5" max="5" width="25.86328125" customWidth="1"/>
    <col min="6" max="6" width="17.73046875" customWidth="1"/>
    <col min="7" max="7" width="15.59765625" customWidth="1"/>
    <col min="8" max="8" width="11" customWidth="1"/>
    <col min="9" max="9" width="15.265625" style="108" customWidth="1"/>
    <col min="10" max="10" width="8.3984375" style="108" customWidth="1"/>
    <col min="11" max="11" width="12.86328125" style="10" customWidth="1"/>
    <col min="12" max="12" width="15.59765625" style="10" customWidth="1"/>
    <col min="13" max="14" width="15.1328125" style="10" bestFit="1" customWidth="1"/>
    <col min="15" max="15" width="14.1328125" style="10" bestFit="1" customWidth="1"/>
    <col min="16" max="18" width="11.3984375" style="10"/>
  </cols>
  <sheetData>
    <row r="1" spans="1:18" x14ac:dyDescent="0.45">
      <c r="I1" s="9"/>
      <c r="J1" s="9"/>
    </row>
    <row r="2" spans="1:18" ht="30.75" customHeight="1" x14ac:dyDescent="0.45">
      <c r="I2" s="9"/>
      <c r="J2" s="9"/>
    </row>
    <row r="3" spans="1:18" ht="30.75" customHeight="1" x14ac:dyDescent="0.45">
      <c r="I3" s="9"/>
      <c r="J3" s="9"/>
    </row>
    <row r="4" spans="1:18" ht="17.649999999999999" x14ac:dyDescent="0.5">
      <c r="A4" s="279" t="s">
        <v>15</v>
      </c>
      <c r="B4" s="279"/>
      <c r="C4" s="279"/>
      <c r="D4" s="279"/>
      <c r="E4" s="279"/>
      <c r="F4" s="279"/>
      <c r="G4" s="279"/>
      <c r="H4" s="279"/>
      <c r="I4" s="279"/>
      <c r="J4" s="279"/>
      <c r="K4" s="249"/>
    </row>
    <row r="5" spans="1:18" ht="18" thickBot="1" x14ac:dyDescent="0.55000000000000004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8"/>
    </row>
    <row r="6" spans="1:18" ht="18" thickBot="1" x14ac:dyDescent="0.55000000000000004">
      <c r="B6" s="133"/>
      <c r="C6" s="134"/>
      <c r="D6" s="134"/>
      <c r="E6" s="134"/>
      <c r="F6" s="297" t="s">
        <v>71</v>
      </c>
      <c r="G6" s="298"/>
      <c r="H6" s="299"/>
      <c r="I6" s="135"/>
      <c r="J6" s="136"/>
    </row>
    <row r="7" spans="1:18" ht="53.25" customHeight="1" thickTop="1" thickBot="1" x14ac:dyDescent="0.5">
      <c r="A7" s="17"/>
      <c r="B7" s="300" t="s">
        <v>9</v>
      </c>
      <c r="C7" s="300"/>
      <c r="D7" s="300"/>
      <c r="E7" s="301"/>
      <c r="F7" s="38" t="s">
        <v>17</v>
      </c>
      <c r="G7" s="22" t="s">
        <v>55</v>
      </c>
      <c r="H7" s="111" t="s">
        <v>14</v>
      </c>
      <c r="I7" s="117" t="s">
        <v>74</v>
      </c>
      <c r="J7" s="137" t="s">
        <v>28</v>
      </c>
    </row>
    <row r="8" spans="1:18" ht="25.5" customHeight="1" thickTop="1" thickBot="1" x14ac:dyDescent="0.5">
      <c r="A8" s="17"/>
      <c r="B8" s="138" t="s">
        <v>7</v>
      </c>
      <c r="C8" s="21"/>
      <c r="D8" s="20"/>
      <c r="E8" s="20"/>
      <c r="F8" s="59" t="s">
        <v>29</v>
      </c>
      <c r="G8" s="60" t="s">
        <v>30</v>
      </c>
      <c r="H8" s="112" t="s">
        <v>31</v>
      </c>
      <c r="I8" s="60" t="s">
        <v>53</v>
      </c>
      <c r="J8" s="112" t="s">
        <v>54</v>
      </c>
    </row>
    <row r="9" spans="1:18" s="1" customFormat="1" ht="13.5" customHeight="1" thickTop="1" x14ac:dyDescent="0.45">
      <c r="A9" s="19"/>
      <c r="B9" s="139"/>
      <c r="C9" s="18"/>
      <c r="D9" s="18"/>
      <c r="E9" s="18"/>
      <c r="F9" s="38"/>
      <c r="G9" s="215"/>
      <c r="H9" s="99"/>
      <c r="I9" s="119"/>
      <c r="J9" s="140"/>
      <c r="K9" s="9"/>
      <c r="L9" s="9"/>
      <c r="M9" s="9"/>
      <c r="N9" s="9"/>
      <c r="O9" s="9"/>
      <c r="P9" s="9"/>
      <c r="Q9" s="9"/>
      <c r="R9" s="9"/>
    </row>
    <row r="10" spans="1:18" ht="16.899999999999999" x14ac:dyDescent="0.45">
      <c r="A10" s="17"/>
      <c r="B10" s="141" t="s">
        <v>13</v>
      </c>
      <c r="C10" s="16"/>
      <c r="D10" s="16"/>
      <c r="E10" s="16"/>
      <c r="F10" s="38"/>
      <c r="G10" s="15"/>
      <c r="H10" s="73"/>
      <c r="I10" s="119"/>
      <c r="J10" s="140"/>
      <c r="K10" s="23"/>
    </row>
    <row r="11" spans="1:18" ht="17.25" customHeight="1" x14ac:dyDescent="0.45">
      <c r="A11" s="14"/>
      <c r="B11" s="80" t="s">
        <v>12</v>
      </c>
      <c r="C11" s="35"/>
      <c r="D11" s="35"/>
      <c r="E11" s="35"/>
      <c r="F11" s="218">
        <v>2873328.4</v>
      </c>
      <c r="G11" s="217">
        <v>744038</v>
      </c>
      <c r="H11" s="70">
        <f>G11/F11</f>
        <v>0.25894638426989414</v>
      </c>
      <c r="I11" s="36">
        <v>1236240</v>
      </c>
      <c r="J11" s="142">
        <f>(G11-I11)/I11</f>
        <v>-0.3981443732608555</v>
      </c>
      <c r="K11" s="23"/>
      <c r="L11" s="77"/>
    </row>
    <row r="12" spans="1:18" ht="17.25" customHeight="1" x14ac:dyDescent="0.45">
      <c r="A12" s="14"/>
      <c r="B12" s="80" t="s">
        <v>11</v>
      </c>
      <c r="C12" s="37"/>
      <c r="D12" s="37"/>
      <c r="E12" s="37"/>
      <c r="F12" s="218">
        <v>13202689.1</v>
      </c>
      <c r="G12" s="217">
        <v>4655533</v>
      </c>
      <c r="H12" s="70">
        <f t="shared" ref="H12:H13" si="0">G12/F12</f>
        <v>0.3526200582879741</v>
      </c>
      <c r="I12" s="36">
        <v>5562299</v>
      </c>
      <c r="J12" s="142">
        <f>(G12-I12)/I12</f>
        <v>-0.16302000305988584</v>
      </c>
      <c r="K12" s="23"/>
      <c r="L12" s="23"/>
      <c r="M12" s="24"/>
      <c r="N12" s="25"/>
      <c r="P12" s="25"/>
    </row>
    <row r="13" spans="1:18" ht="18.75" customHeight="1" x14ac:dyDescent="0.45">
      <c r="A13" s="14"/>
      <c r="B13" s="143" t="s">
        <v>10</v>
      </c>
      <c r="C13" s="61"/>
      <c r="D13" s="61"/>
      <c r="E13" s="61"/>
      <c r="F13" s="218">
        <v>4284.6000000000004</v>
      </c>
      <c r="G13" s="217">
        <v>726.3</v>
      </c>
      <c r="H13" s="71">
        <f t="shared" si="0"/>
        <v>0.16951407365915136</v>
      </c>
      <c r="I13" s="118">
        <v>2160</v>
      </c>
      <c r="J13" s="142">
        <f>(G13-I13)/I13</f>
        <v>-0.66375000000000006</v>
      </c>
      <c r="K13" s="23"/>
      <c r="L13" s="26"/>
    </row>
    <row r="14" spans="1:18" ht="17.25" thickBot="1" x14ac:dyDescent="0.55000000000000004">
      <c r="A14" s="10"/>
      <c r="B14" s="144" t="s">
        <v>21</v>
      </c>
      <c r="C14" s="62"/>
      <c r="D14" s="63"/>
      <c r="E14" s="63"/>
      <c r="F14" s="86">
        <f>SUM(F11:F13)</f>
        <v>16080302.1</v>
      </c>
      <c r="G14" s="88">
        <f>SUM(G11:G13)</f>
        <v>5400297.2999999998</v>
      </c>
      <c r="H14" s="72">
        <f>+G14/F14</f>
        <v>0.33583307492711845</v>
      </c>
      <c r="I14" s="88">
        <f>SUM(I11:I13)</f>
        <v>6800699</v>
      </c>
      <c r="J14" s="72">
        <f>(G14-I14)/I14</f>
        <v>-0.20592025907925054</v>
      </c>
      <c r="K14" s="23"/>
      <c r="L14" s="23"/>
    </row>
    <row r="15" spans="1:18" ht="10.5" customHeight="1" x14ac:dyDescent="0.45">
      <c r="A15" s="10"/>
      <c r="B15" s="145"/>
      <c r="C15" s="12"/>
      <c r="D15" s="12"/>
      <c r="E15" s="12"/>
      <c r="F15" s="39"/>
      <c r="G15" s="75"/>
      <c r="H15" s="100"/>
      <c r="I15" s="119"/>
      <c r="J15" s="146"/>
    </row>
    <row r="16" spans="1:18" ht="10.5" customHeight="1" x14ac:dyDescent="0.45">
      <c r="A16" s="10"/>
      <c r="B16" s="145"/>
      <c r="C16" s="12"/>
      <c r="D16" s="12"/>
      <c r="E16" s="12"/>
      <c r="F16" s="39"/>
      <c r="G16" s="76"/>
      <c r="H16" s="100"/>
      <c r="I16" s="119"/>
      <c r="J16" s="147"/>
    </row>
    <row r="17" spans="1:18" ht="17.25" thickBot="1" x14ac:dyDescent="0.55000000000000004">
      <c r="A17" s="10"/>
      <c r="B17" s="144" t="s">
        <v>22</v>
      </c>
      <c r="C17" s="95"/>
      <c r="D17" s="63"/>
      <c r="E17" s="63"/>
      <c r="F17" s="225">
        <f>SUM(F18:F20)</f>
        <v>2150463.7000000002</v>
      </c>
      <c r="G17" s="224">
        <f>SUM(G18:G20)</f>
        <v>2101298.7999999998</v>
      </c>
      <c r="H17" s="101">
        <f>+G17/F17</f>
        <v>0.97713753549990157</v>
      </c>
      <c r="I17" s="87">
        <f>SUM(I18:I20)</f>
        <v>54054.788</v>
      </c>
      <c r="J17" s="72">
        <f>(G17-I17)/I17</f>
        <v>37.873499975617328</v>
      </c>
      <c r="N17" s="26"/>
      <c r="O17" s="26"/>
    </row>
    <row r="18" spans="1:18" s="98" customFormat="1" ht="16.5" x14ac:dyDescent="0.45">
      <c r="A18" s="96"/>
      <c r="B18" s="80" t="s">
        <v>49</v>
      </c>
      <c r="C18" s="102"/>
      <c r="D18" s="103"/>
      <c r="E18" s="103"/>
      <c r="F18" s="104">
        <v>50000</v>
      </c>
      <c r="G18" s="217">
        <v>835</v>
      </c>
      <c r="H18" s="70">
        <f t="shared" ref="H18" si="1">G18/F18</f>
        <v>1.67E-2</v>
      </c>
      <c r="I18" s="120">
        <v>54054.788</v>
      </c>
      <c r="J18" s="142">
        <f>(G18-I18)/I18</f>
        <v>-0.98455270974330711</v>
      </c>
      <c r="K18" s="96"/>
      <c r="L18" s="269"/>
      <c r="M18" s="96"/>
      <c r="N18" s="97"/>
      <c r="O18" s="97"/>
      <c r="P18" s="96"/>
      <c r="Q18" s="96"/>
      <c r="R18" s="96"/>
    </row>
    <row r="19" spans="1:18" s="1" customFormat="1" ht="16.5" hidden="1" x14ac:dyDescent="0.45">
      <c r="A19" s="9"/>
      <c r="B19" s="148" t="s">
        <v>50</v>
      </c>
      <c r="C19" s="105"/>
      <c r="D19" s="105"/>
      <c r="E19" s="105"/>
      <c r="F19" s="39">
        <v>0</v>
      </c>
      <c r="G19" s="11">
        <v>0</v>
      </c>
      <c r="H19" s="70">
        <v>0</v>
      </c>
      <c r="I19" s="161">
        <v>0</v>
      </c>
      <c r="J19" s="142">
        <v>0</v>
      </c>
      <c r="K19" s="9"/>
      <c r="L19" s="9"/>
      <c r="M19" s="9"/>
      <c r="N19" s="94"/>
      <c r="O19" s="94"/>
      <c r="P19" s="9"/>
      <c r="Q19" s="9"/>
      <c r="R19" s="9"/>
    </row>
    <row r="20" spans="1:18" s="1" customFormat="1" ht="16.899999999999999" thickBot="1" x14ac:dyDescent="0.5">
      <c r="A20" s="9"/>
      <c r="B20" s="149" t="s">
        <v>51</v>
      </c>
      <c r="C20" s="106"/>
      <c r="D20" s="106"/>
      <c r="E20" s="107"/>
      <c r="F20" s="89">
        <v>2100463.7000000002</v>
      </c>
      <c r="G20" s="74">
        <v>2100463.7999999998</v>
      </c>
      <c r="H20" s="70">
        <f>G20/F20</f>
        <v>1.0000000476085351</v>
      </c>
      <c r="I20" s="182">
        <v>0</v>
      </c>
      <c r="J20" s="142">
        <v>0</v>
      </c>
      <c r="K20" s="9"/>
      <c r="L20" s="269"/>
      <c r="M20" s="9"/>
      <c r="N20" s="94"/>
      <c r="O20" s="94"/>
      <c r="P20" s="9"/>
      <c r="Q20" s="9"/>
      <c r="R20" s="9"/>
    </row>
    <row r="21" spans="1:18" ht="18.399999999999999" thickTop="1" thickBot="1" x14ac:dyDescent="0.55000000000000004">
      <c r="A21" s="10"/>
      <c r="B21" s="150" t="s">
        <v>19</v>
      </c>
      <c r="C21" s="64"/>
      <c r="D21" s="64"/>
      <c r="E21" s="110"/>
      <c r="F21" s="113">
        <f>+F17+F14</f>
        <v>18230765.800000001</v>
      </c>
      <c r="G21" s="46">
        <f>+G17+G14</f>
        <v>7501596.0999999996</v>
      </c>
      <c r="H21" s="67">
        <f>+G21/F21</f>
        <v>0.41148003228695962</v>
      </c>
      <c r="I21" s="46">
        <f>+I17+I14</f>
        <v>6854753.7879999997</v>
      </c>
      <c r="J21" s="226">
        <f>(G21-I21)/I21</f>
        <v>9.4364047492466976E-2</v>
      </c>
      <c r="N21" s="26"/>
      <c r="O21" s="26"/>
    </row>
    <row r="22" spans="1:18" ht="17.649999999999999" thickTop="1" thickBot="1" x14ac:dyDescent="0.55000000000000004">
      <c r="A22" s="10"/>
      <c r="B22" s="151"/>
      <c r="C22" s="13"/>
      <c r="D22" s="13"/>
      <c r="E22" s="13"/>
      <c r="F22" s="40"/>
      <c r="G22" s="45"/>
      <c r="H22" s="114"/>
      <c r="I22" s="121"/>
      <c r="J22" s="162"/>
      <c r="K22" s="27"/>
      <c r="N22" s="26"/>
      <c r="O22" s="26"/>
    </row>
    <row r="23" spans="1:18" ht="17.25" thickBot="1" x14ac:dyDescent="0.55000000000000004">
      <c r="A23" s="10"/>
      <c r="B23" s="66" t="s">
        <v>16</v>
      </c>
      <c r="C23" s="66"/>
      <c r="D23" s="29"/>
      <c r="E23" s="29"/>
      <c r="F23" s="216">
        <f>SUM(F24:F25)</f>
        <v>528048.92299999995</v>
      </c>
      <c r="G23" s="219">
        <f>SUM(G24:G25)</f>
        <v>528049.4</v>
      </c>
      <c r="H23" s="115">
        <f>+G23/F23</f>
        <v>1.0000009033253914</v>
      </c>
      <c r="I23" s="78">
        <f>SUM(I24:I25)</f>
        <v>930007</v>
      </c>
      <c r="J23" s="115">
        <f>(G23-I23)/I23</f>
        <v>-0.43220921993060263</v>
      </c>
      <c r="L23" s="27"/>
      <c r="N23" s="26"/>
      <c r="O23" s="26"/>
    </row>
    <row r="24" spans="1:18" ht="16.5" x14ac:dyDescent="0.45">
      <c r="A24" s="10"/>
      <c r="B24" s="152" t="s">
        <v>25</v>
      </c>
      <c r="C24" s="65"/>
      <c r="D24" s="65"/>
      <c r="E24" s="65"/>
      <c r="F24" s="222">
        <v>464502.52299999999</v>
      </c>
      <c r="G24" s="221">
        <v>464503</v>
      </c>
      <c r="H24" s="116">
        <f>+G24/F24</f>
        <v>1.000001026905079</v>
      </c>
      <c r="I24" s="122">
        <v>930007</v>
      </c>
      <c r="J24" s="153">
        <f>(G24-I24)/I24</f>
        <v>-0.5005381679922839</v>
      </c>
      <c r="N24" s="26"/>
      <c r="O24" s="26"/>
    </row>
    <row r="25" spans="1:18" ht="16.5" customHeight="1" thickBot="1" x14ac:dyDescent="0.5">
      <c r="A25" s="10"/>
      <c r="B25" s="154" t="s">
        <v>48</v>
      </c>
      <c r="C25" s="124"/>
      <c r="D25" s="124"/>
      <c r="E25" s="124"/>
      <c r="F25" s="222">
        <v>63546.400000000001</v>
      </c>
      <c r="G25" s="163">
        <f>+F25</f>
        <v>63546.400000000001</v>
      </c>
      <c r="H25" s="126">
        <f>+G25/F25</f>
        <v>1</v>
      </c>
      <c r="I25" s="127">
        <v>0</v>
      </c>
      <c r="J25" s="153">
        <v>1</v>
      </c>
      <c r="N25" s="26"/>
      <c r="O25" s="26"/>
    </row>
    <row r="26" spans="1:18" ht="15" customHeight="1" thickBot="1" x14ac:dyDescent="0.55000000000000004">
      <c r="A26" s="10"/>
      <c r="B26" s="131"/>
      <c r="C26" s="128"/>
      <c r="D26" s="128"/>
      <c r="E26" s="128"/>
      <c r="F26" s="223"/>
      <c r="G26" s="220"/>
      <c r="H26" s="129"/>
      <c r="I26" s="130"/>
      <c r="J26" s="132"/>
      <c r="N26" s="26"/>
      <c r="O26" s="26"/>
    </row>
    <row r="27" spans="1:18" ht="18" thickBot="1" x14ac:dyDescent="0.55000000000000004">
      <c r="A27" s="10"/>
      <c r="B27" s="155" t="s">
        <v>20</v>
      </c>
      <c r="C27" s="156"/>
      <c r="D27" s="157"/>
      <c r="E27" s="157"/>
      <c r="F27" s="158">
        <f>+F23+F21</f>
        <v>18758814.723000001</v>
      </c>
      <c r="G27" s="159">
        <f>+G23+G21</f>
        <v>8029645.5</v>
      </c>
      <c r="H27" s="160">
        <f>G27/F27</f>
        <v>0.42804652738293369</v>
      </c>
      <c r="I27" s="159">
        <f>+I23+I21</f>
        <v>7784760.7879999997</v>
      </c>
      <c r="J27" s="160">
        <f>(G27-I27)/I27</f>
        <v>3.1456934730413749E-2</v>
      </c>
      <c r="N27" s="26"/>
      <c r="O27" s="26"/>
    </row>
    <row r="28" spans="1:18" x14ac:dyDescent="0.45">
      <c r="E28" s="8"/>
      <c r="F28" s="7"/>
      <c r="G28" s="2"/>
      <c r="I28" s="9"/>
      <c r="J28" s="9"/>
    </row>
    <row r="29" spans="1:18" x14ac:dyDescent="0.45">
      <c r="F29" s="2"/>
      <c r="G29" s="2"/>
      <c r="I29" s="9"/>
      <c r="J29" s="9"/>
    </row>
    <row r="30" spans="1:18" x14ac:dyDescent="0.45">
      <c r="A30" s="30"/>
      <c r="F30" s="2"/>
      <c r="G30" s="2"/>
      <c r="I30" s="123"/>
      <c r="J30" s="9"/>
    </row>
    <row r="31" spans="1:18" s="1" customFormat="1" ht="18" thickBot="1" x14ac:dyDescent="0.55000000000000004">
      <c r="A31" s="164"/>
      <c r="B31" s="32" t="s">
        <v>65</v>
      </c>
      <c r="C31" s="33"/>
      <c r="D31" s="33"/>
      <c r="E31" s="33"/>
      <c r="F31" s="165"/>
      <c r="G31" s="165"/>
      <c r="H31" s="166"/>
      <c r="I31" s="166"/>
      <c r="J31" s="292"/>
      <c r="K31" s="293"/>
      <c r="L31" s="9"/>
      <c r="M31" s="9"/>
      <c r="N31" s="9"/>
      <c r="O31" s="9"/>
      <c r="P31" s="9"/>
      <c r="Q31" s="9"/>
      <c r="R31" s="9"/>
    </row>
    <row r="32" spans="1:18" s="1" customFormat="1" ht="33.75" x14ac:dyDescent="0.45">
      <c r="B32" s="167" t="s">
        <v>0</v>
      </c>
      <c r="C32" s="168"/>
      <c r="D32" s="168"/>
      <c r="E32" s="169"/>
      <c r="F32" s="251" t="s">
        <v>63</v>
      </c>
      <c r="G32" s="170" t="s">
        <v>72</v>
      </c>
      <c r="H32" s="171" t="s">
        <v>27</v>
      </c>
      <c r="I32" s="170" t="s">
        <v>73</v>
      </c>
      <c r="J32" s="172" t="s">
        <v>28</v>
      </c>
      <c r="K32" s="9"/>
      <c r="L32" s="9"/>
      <c r="M32" s="9"/>
      <c r="N32" s="9"/>
      <c r="O32" s="9"/>
      <c r="P32" s="9"/>
      <c r="Q32" s="9"/>
      <c r="R32" s="9"/>
    </row>
    <row r="33" spans="2:18" s="1" customFormat="1" ht="17.649999999999999" x14ac:dyDescent="0.45">
      <c r="B33" s="173" t="s">
        <v>40</v>
      </c>
      <c r="C33" s="174"/>
      <c r="D33" s="174"/>
      <c r="E33" s="175"/>
      <c r="F33" s="176">
        <f>SUM(F34:F42)</f>
        <v>16574558.099999998</v>
      </c>
      <c r="G33" s="177">
        <f>+G34+G35+G36+G37+G38+G39+G40+G41+G42</f>
        <v>1544800.6000000003</v>
      </c>
      <c r="H33" s="178">
        <f>+G33/F33</f>
        <v>9.320312437168389E-2</v>
      </c>
      <c r="I33" s="177">
        <f>+I34+I35+I36+I37+I38+I39+I40+I41+I42</f>
        <v>3445413</v>
      </c>
      <c r="J33" s="274">
        <f>(G33-I33)/I33</f>
        <v>-0.55163558040792193</v>
      </c>
      <c r="K33" s="9"/>
      <c r="L33" s="9"/>
      <c r="M33" s="9"/>
      <c r="N33" s="9"/>
      <c r="O33" s="9"/>
      <c r="P33" s="9"/>
      <c r="Q33" s="9"/>
      <c r="R33" s="9"/>
    </row>
    <row r="34" spans="2:18" s="1" customFormat="1" ht="21" customHeight="1" x14ac:dyDescent="0.45">
      <c r="B34" s="294" t="s">
        <v>38</v>
      </c>
      <c r="C34" s="295"/>
      <c r="D34" s="295"/>
      <c r="E34" s="296"/>
      <c r="F34" s="179">
        <v>5850</v>
      </c>
      <c r="G34" s="11">
        <v>0</v>
      </c>
      <c r="H34" s="180">
        <f>+G34/F34</f>
        <v>0</v>
      </c>
      <c r="I34" s="11">
        <v>3368293</v>
      </c>
      <c r="J34" s="147">
        <f>(G34-I34)/I34</f>
        <v>-1</v>
      </c>
      <c r="K34" s="181"/>
      <c r="L34" s="9"/>
      <c r="M34" s="9"/>
      <c r="N34" s="9"/>
      <c r="O34" s="9"/>
      <c r="P34" s="9"/>
      <c r="Q34" s="9"/>
      <c r="R34" s="9"/>
    </row>
    <row r="35" spans="2:18" s="1" customFormat="1" ht="15.4" x14ac:dyDescent="0.45">
      <c r="B35" s="289" t="s">
        <v>36</v>
      </c>
      <c r="C35" s="290"/>
      <c r="D35" s="290"/>
      <c r="E35" s="291"/>
      <c r="F35" s="182">
        <v>4470029.5</v>
      </c>
      <c r="G35" s="74">
        <v>786538</v>
      </c>
      <c r="H35" s="183">
        <f>+G35/F35</f>
        <v>0.1759581228714486</v>
      </c>
      <c r="I35" s="74">
        <v>77120</v>
      </c>
      <c r="J35" s="142">
        <v>0</v>
      </c>
      <c r="K35" s="9"/>
      <c r="L35" s="9"/>
      <c r="M35" s="9"/>
      <c r="N35" s="9"/>
      <c r="O35" s="9"/>
      <c r="P35" s="9"/>
      <c r="Q35" s="9"/>
      <c r="R35" s="9"/>
    </row>
    <row r="36" spans="2:18" s="1" customFormat="1" ht="16.5" customHeight="1" x14ac:dyDescent="0.45">
      <c r="B36" s="289" t="s">
        <v>37</v>
      </c>
      <c r="C36" s="290"/>
      <c r="D36" s="290"/>
      <c r="E36" s="291"/>
      <c r="F36" s="184">
        <v>1865483</v>
      </c>
      <c r="G36" s="74">
        <v>74661</v>
      </c>
      <c r="H36" s="183">
        <v>0</v>
      </c>
      <c r="I36" s="283"/>
      <c r="J36" s="284"/>
      <c r="K36" s="9"/>
      <c r="L36" s="9"/>
      <c r="M36" s="9"/>
      <c r="N36" s="9"/>
      <c r="O36" s="9"/>
      <c r="P36" s="9"/>
      <c r="Q36" s="9"/>
      <c r="R36" s="9"/>
    </row>
    <row r="37" spans="2:18" s="1" customFormat="1" ht="15.75" customHeight="1" x14ac:dyDescent="0.45">
      <c r="B37" s="289" t="s">
        <v>41</v>
      </c>
      <c r="C37" s="290"/>
      <c r="D37" s="290"/>
      <c r="E37" s="291"/>
      <c r="F37" s="182">
        <v>4914832.5999999996</v>
      </c>
      <c r="G37" s="74">
        <v>336186.6</v>
      </c>
      <c r="H37" s="183">
        <v>0</v>
      </c>
      <c r="I37" s="285"/>
      <c r="J37" s="286"/>
      <c r="K37" s="9"/>
      <c r="L37" s="9"/>
      <c r="M37" s="9"/>
      <c r="N37" s="9"/>
      <c r="O37" s="9"/>
      <c r="P37" s="9"/>
      <c r="Q37" s="9"/>
      <c r="R37" s="9"/>
    </row>
    <row r="38" spans="2:18" s="1" customFormat="1" ht="15.75" customHeight="1" x14ac:dyDescent="0.45">
      <c r="B38" s="289" t="s">
        <v>42</v>
      </c>
      <c r="C38" s="290"/>
      <c r="D38" s="290"/>
      <c r="E38" s="291"/>
      <c r="F38" s="182">
        <v>3196731.8</v>
      </c>
      <c r="G38" s="74">
        <v>104094.1</v>
      </c>
      <c r="H38" s="183">
        <v>0</v>
      </c>
      <c r="I38" s="285"/>
      <c r="J38" s="286"/>
      <c r="K38" s="9"/>
      <c r="L38" s="9"/>
      <c r="M38" s="9"/>
      <c r="N38" s="9"/>
      <c r="O38" s="9"/>
      <c r="P38" s="9"/>
      <c r="Q38" s="9"/>
      <c r="R38" s="9"/>
    </row>
    <row r="39" spans="2:18" s="1" customFormat="1" ht="15.75" customHeight="1" x14ac:dyDescent="0.45">
      <c r="B39" s="289" t="s">
        <v>43</v>
      </c>
      <c r="C39" s="290"/>
      <c r="D39" s="290"/>
      <c r="E39" s="291"/>
      <c r="F39" s="182">
        <v>594839.69999999995</v>
      </c>
      <c r="G39" s="74">
        <v>84977.1</v>
      </c>
      <c r="H39" s="183">
        <v>0</v>
      </c>
      <c r="I39" s="285"/>
      <c r="J39" s="286"/>
      <c r="K39" s="9"/>
      <c r="L39" s="9"/>
      <c r="M39" s="9"/>
      <c r="N39" s="9"/>
      <c r="O39" s="9"/>
      <c r="P39" s="9"/>
      <c r="Q39" s="9"/>
      <c r="R39" s="9"/>
    </row>
    <row r="40" spans="2:18" s="1" customFormat="1" ht="15.75" customHeight="1" x14ac:dyDescent="0.45">
      <c r="B40" s="289" t="s">
        <v>44</v>
      </c>
      <c r="C40" s="290"/>
      <c r="D40" s="290"/>
      <c r="E40" s="291"/>
      <c r="F40" s="182">
        <v>798551.3</v>
      </c>
      <c r="G40" s="74">
        <v>92140.5</v>
      </c>
      <c r="H40" s="183">
        <v>0</v>
      </c>
      <c r="I40" s="285"/>
      <c r="J40" s="286"/>
      <c r="K40" s="9"/>
      <c r="L40" s="9"/>
      <c r="M40" s="9"/>
      <c r="N40" s="9"/>
      <c r="O40" s="9"/>
      <c r="P40" s="9"/>
      <c r="Q40" s="9"/>
      <c r="R40" s="9"/>
    </row>
    <row r="41" spans="2:18" s="1" customFormat="1" ht="15.75" customHeight="1" x14ac:dyDescent="0.45">
      <c r="B41" s="289" t="s">
        <v>45</v>
      </c>
      <c r="C41" s="290"/>
      <c r="D41" s="290"/>
      <c r="E41" s="291"/>
      <c r="F41" s="182">
        <v>309213.59999999998</v>
      </c>
      <c r="G41" s="74">
        <v>28110</v>
      </c>
      <c r="H41" s="183">
        <v>0</v>
      </c>
      <c r="I41" s="285"/>
      <c r="J41" s="286"/>
      <c r="K41" s="9"/>
      <c r="L41" s="9"/>
      <c r="M41" s="9"/>
      <c r="N41" s="9"/>
      <c r="O41" s="9"/>
      <c r="P41" s="9"/>
      <c r="Q41" s="9"/>
      <c r="R41" s="9"/>
    </row>
    <row r="42" spans="2:18" s="1" customFormat="1" ht="15.75" customHeight="1" thickBot="1" x14ac:dyDescent="0.5">
      <c r="B42" s="280" t="s">
        <v>46</v>
      </c>
      <c r="C42" s="281"/>
      <c r="D42" s="281"/>
      <c r="E42" s="282"/>
      <c r="F42" s="185">
        <v>419026.6</v>
      </c>
      <c r="G42" s="186">
        <v>38093.300000000003</v>
      </c>
      <c r="H42" s="187">
        <v>0</v>
      </c>
      <c r="I42" s="287"/>
      <c r="J42" s="288"/>
      <c r="K42" s="9"/>
      <c r="L42" s="9"/>
      <c r="M42" s="9"/>
      <c r="N42" s="9"/>
      <c r="O42" s="9"/>
      <c r="P42" s="9"/>
      <c r="Q42" s="9"/>
      <c r="R42" s="9"/>
    </row>
    <row r="43" spans="2:18" s="1" customFormat="1" x14ac:dyDescent="0.45">
      <c r="G43" s="189"/>
      <c r="I43" s="94"/>
      <c r="J43" s="9"/>
      <c r="K43" s="9"/>
      <c r="L43" s="9"/>
      <c r="M43" s="9"/>
      <c r="N43" s="9"/>
      <c r="O43" s="9"/>
      <c r="P43" s="9"/>
      <c r="Q43" s="9"/>
      <c r="R43" s="9"/>
    </row>
    <row r="44" spans="2:18" s="1" customFormat="1" x14ac:dyDescent="0.45">
      <c r="G44" s="189"/>
      <c r="I44" s="94"/>
      <c r="J44" s="9"/>
      <c r="K44" s="9"/>
      <c r="L44" s="9"/>
      <c r="M44" s="9"/>
      <c r="N44" s="9"/>
      <c r="O44" s="9"/>
      <c r="P44" s="9"/>
      <c r="Q44" s="9"/>
      <c r="R44" s="9"/>
    </row>
    <row r="45" spans="2:18" s="1" customFormat="1" x14ac:dyDescent="0.45">
      <c r="G45" s="188"/>
      <c r="I45" s="94"/>
      <c r="J45" s="9"/>
      <c r="K45" s="9"/>
      <c r="L45" s="9"/>
      <c r="M45" s="9"/>
      <c r="N45" s="9"/>
      <c r="O45" s="9"/>
      <c r="P45" s="9"/>
      <c r="Q45" s="9"/>
      <c r="R45" s="9"/>
    </row>
    <row r="46" spans="2:18" s="1" customFormat="1" x14ac:dyDescent="0.45">
      <c r="G46" s="188"/>
      <c r="I46" s="94"/>
      <c r="J46" s="9"/>
      <c r="K46" s="9"/>
      <c r="L46" s="9"/>
      <c r="M46" s="9"/>
      <c r="N46" s="9"/>
      <c r="O46" s="9"/>
      <c r="P46" s="9"/>
      <c r="Q46" s="9"/>
      <c r="R46" s="9"/>
    </row>
    <row r="47" spans="2:18" s="1" customFormat="1" x14ac:dyDescent="0.45">
      <c r="I47" s="94"/>
      <c r="J47" s="9"/>
      <c r="K47" s="9"/>
      <c r="L47" s="9"/>
      <c r="M47" s="9"/>
      <c r="N47" s="9"/>
      <c r="O47" s="9"/>
      <c r="P47" s="9"/>
      <c r="Q47" s="9"/>
      <c r="R47" s="9"/>
    </row>
    <row r="48" spans="2:18" s="1" customFormat="1" x14ac:dyDescent="0.45">
      <c r="I48" s="94"/>
      <c r="J48" s="9"/>
      <c r="K48" s="9"/>
      <c r="L48" s="9"/>
      <c r="M48" s="9"/>
      <c r="N48" s="9"/>
      <c r="O48" s="9"/>
      <c r="P48" s="9"/>
      <c r="Q48" s="9"/>
      <c r="R48" s="9"/>
    </row>
    <row r="49" spans="9:18" s="1" customFormat="1" x14ac:dyDescent="0.45">
      <c r="I49" s="190"/>
      <c r="J49" s="9"/>
      <c r="K49" s="9"/>
      <c r="L49" s="9"/>
      <c r="M49" s="9"/>
      <c r="N49" s="9"/>
      <c r="O49" s="9"/>
      <c r="P49" s="9"/>
      <c r="Q49" s="9"/>
      <c r="R49" s="9"/>
    </row>
    <row r="50" spans="9:18" s="1" customFormat="1" x14ac:dyDescent="0.45">
      <c r="I50" s="94"/>
      <c r="J50" s="9"/>
      <c r="K50" s="9"/>
      <c r="L50" s="9"/>
      <c r="M50" s="9"/>
      <c r="N50" s="9"/>
      <c r="O50" s="9"/>
      <c r="P50" s="9"/>
      <c r="Q50" s="9"/>
      <c r="R50" s="9"/>
    </row>
    <row r="51" spans="9:18" s="1" customFormat="1" x14ac:dyDescent="0.45">
      <c r="I51" s="191"/>
      <c r="J51" s="9"/>
      <c r="K51" s="9"/>
      <c r="L51" s="9"/>
      <c r="M51" s="9"/>
      <c r="N51" s="9"/>
      <c r="O51" s="9"/>
      <c r="P51" s="9"/>
      <c r="Q51" s="9"/>
      <c r="R51" s="9"/>
    </row>
    <row r="52" spans="9:18" s="1" customFormat="1" x14ac:dyDescent="0.45"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9:18" s="1" customFormat="1" x14ac:dyDescent="0.45"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9:18" s="1" customFormat="1" x14ac:dyDescent="0.45"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9:18" s="1" customFormat="1" x14ac:dyDescent="0.45"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9:18" s="1" customFormat="1" x14ac:dyDescent="0.45"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9:18" s="1" customFormat="1" x14ac:dyDescent="0.45"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9:18" s="1" customFormat="1" x14ac:dyDescent="0.45"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9:18" s="1" customFormat="1" x14ac:dyDescent="0.45"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9:18" s="1" customFormat="1" x14ac:dyDescent="0.45"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9:18" s="1" customFormat="1" x14ac:dyDescent="0.45"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9:18" s="1" customFormat="1" x14ac:dyDescent="0.45"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9:18" s="1" customFormat="1" x14ac:dyDescent="0.45"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9:18" s="1" customFormat="1" x14ac:dyDescent="0.45"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9:18" s="1" customFormat="1" x14ac:dyDescent="0.45"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9:18" s="1" customFormat="1" x14ac:dyDescent="0.45"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9:18" s="1" customFormat="1" x14ac:dyDescent="0.45"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9:18" s="1" customFormat="1" x14ac:dyDescent="0.45"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9:18" s="1" customFormat="1" x14ac:dyDescent="0.45"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9:18" s="1" customFormat="1" x14ac:dyDescent="0.45"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9:18" s="1" customFormat="1" x14ac:dyDescent="0.45"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9:18" s="1" customFormat="1" x14ac:dyDescent="0.45"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9:18" s="1" customFormat="1" x14ac:dyDescent="0.45"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9:18" s="1" customFormat="1" x14ac:dyDescent="0.45"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9:18" s="1" customFormat="1" x14ac:dyDescent="0.45"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9:18" s="1" customFormat="1" x14ac:dyDescent="0.45"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9:18" s="1" customFormat="1" x14ac:dyDescent="0.45"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9:18" s="1" customFormat="1" x14ac:dyDescent="0.45"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9:18" s="1" customFormat="1" x14ac:dyDescent="0.45"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9:18" s="1" customFormat="1" x14ac:dyDescent="0.45"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9:18" s="1" customFormat="1" x14ac:dyDescent="0.45"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9:18" s="1" customFormat="1" x14ac:dyDescent="0.45"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9:18" s="1" customFormat="1" x14ac:dyDescent="0.45"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9:18" s="1" customFormat="1" x14ac:dyDescent="0.45"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9:18" s="1" customFormat="1" x14ac:dyDescent="0.45"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9:18" s="1" customFormat="1" x14ac:dyDescent="0.45"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9:18" s="1" customFormat="1" x14ac:dyDescent="0.45"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9:18" s="1" customFormat="1" x14ac:dyDescent="0.45"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9:18" s="1" customFormat="1" x14ac:dyDescent="0.45"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9:18" s="1" customFormat="1" x14ac:dyDescent="0.45"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9:18" s="1" customFormat="1" x14ac:dyDescent="0.45"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9:18" s="1" customFormat="1" x14ac:dyDescent="0.45"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9:18" s="1" customFormat="1" x14ac:dyDescent="0.45"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9:18" s="1" customFormat="1" x14ac:dyDescent="0.45"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9:18" s="1" customFormat="1" x14ac:dyDescent="0.45"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9:18" s="1" customFormat="1" x14ac:dyDescent="0.45"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9:18" s="1" customFormat="1" x14ac:dyDescent="0.45"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9:18" s="1" customFormat="1" x14ac:dyDescent="0.45"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9:18" s="1" customFormat="1" x14ac:dyDescent="0.45"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9:18" s="1" customFormat="1" x14ac:dyDescent="0.45"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9:18" s="1" customFormat="1" x14ac:dyDescent="0.45"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9:18" s="1" customFormat="1" x14ac:dyDescent="0.45"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9:18" s="1" customFormat="1" x14ac:dyDescent="0.45"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9:18" s="1" customFormat="1" x14ac:dyDescent="0.45"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9:18" s="1" customFormat="1" x14ac:dyDescent="0.45"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9:18" s="1" customFormat="1" x14ac:dyDescent="0.45"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9:18" s="1" customFormat="1" x14ac:dyDescent="0.45"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9:18" s="1" customFormat="1" x14ac:dyDescent="0.45"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9:18" s="1" customFormat="1" x14ac:dyDescent="0.45"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9:18" s="1" customFormat="1" x14ac:dyDescent="0.45"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9:18" s="1" customFormat="1" x14ac:dyDescent="0.45"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9:18" s="1" customFormat="1" x14ac:dyDescent="0.45"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9:18" s="1" customFormat="1" x14ac:dyDescent="0.45"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9:18" s="1" customFormat="1" x14ac:dyDescent="0.45"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9:18" s="1" customFormat="1" x14ac:dyDescent="0.45"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9:18" s="1" customFormat="1" x14ac:dyDescent="0.45"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9:18" s="1" customFormat="1" x14ac:dyDescent="0.45"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9:18" s="1" customFormat="1" x14ac:dyDescent="0.45"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9:18" s="1" customFormat="1" x14ac:dyDescent="0.45"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9:18" s="1" customFormat="1" x14ac:dyDescent="0.45"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9:18" s="1" customFormat="1" x14ac:dyDescent="0.45"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9:18" s="1" customFormat="1" x14ac:dyDescent="0.45"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9:18" s="1" customFormat="1" x14ac:dyDescent="0.45"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9:18" s="1" customFormat="1" x14ac:dyDescent="0.45"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9:18" s="1" customFormat="1" x14ac:dyDescent="0.45"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9:18" s="1" customFormat="1" x14ac:dyDescent="0.45"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9:18" s="1" customFormat="1" x14ac:dyDescent="0.45"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9:18" s="1" customFormat="1" x14ac:dyDescent="0.45"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9:18" s="1" customFormat="1" x14ac:dyDescent="0.45"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9:18" s="1" customFormat="1" x14ac:dyDescent="0.45"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9:18" s="1" customFormat="1" x14ac:dyDescent="0.45"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9:18" s="1" customFormat="1" x14ac:dyDescent="0.45"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9:18" s="1" customFormat="1" x14ac:dyDescent="0.45"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9:18" s="1" customFormat="1" x14ac:dyDescent="0.45"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9:18" s="1" customFormat="1" x14ac:dyDescent="0.45"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9:18" s="1" customFormat="1" x14ac:dyDescent="0.45"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9:18" s="1" customFormat="1" x14ac:dyDescent="0.45"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9:18" s="1" customFormat="1" x14ac:dyDescent="0.45"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9:18" s="1" customFormat="1" x14ac:dyDescent="0.45"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9:18" s="1" customFormat="1" x14ac:dyDescent="0.45"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9:18" s="1" customFormat="1" x14ac:dyDescent="0.45"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9:18" s="1" customFormat="1" x14ac:dyDescent="0.45"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9:18" s="1" customFormat="1" x14ac:dyDescent="0.45"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9:18" s="1" customFormat="1" x14ac:dyDescent="0.45"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9:18" s="1" customFormat="1" x14ac:dyDescent="0.45"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9:18" s="1" customFormat="1" x14ac:dyDescent="0.45"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9:18" s="1" customFormat="1" x14ac:dyDescent="0.45"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9:18" s="1" customFormat="1" x14ac:dyDescent="0.45"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9:18" s="1" customFormat="1" x14ac:dyDescent="0.45"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9:18" s="1" customFormat="1" x14ac:dyDescent="0.45"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9:18" s="1" customFormat="1" x14ac:dyDescent="0.45"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9:18" s="1" customFormat="1" x14ac:dyDescent="0.45"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9:18" s="1" customFormat="1" x14ac:dyDescent="0.45"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9:18" s="1" customFormat="1" x14ac:dyDescent="0.45"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9:18" s="1" customFormat="1" x14ac:dyDescent="0.45"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9:18" s="1" customFormat="1" x14ac:dyDescent="0.45"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9:18" s="1" customFormat="1" x14ac:dyDescent="0.45"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9:18" s="1" customFormat="1" x14ac:dyDescent="0.45"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9:18" s="1" customFormat="1" x14ac:dyDescent="0.45"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9:18" s="1" customFormat="1" x14ac:dyDescent="0.45"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9:18" s="1" customFormat="1" x14ac:dyDescent="0.45"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9:18" s="1" customFormat="1" x14ac:dyDescent="0.45"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9:18" s="1" customFormat="1" x14ac:dyDescent="0.45"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9:18" s="1" customFormat="1" x14ac:dyDescent="0.45"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9:18" s="1" customFormat="1" x14ac:dyDescent="0.45"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9:18" s="1" customFormat="1" x14ac:dyDescent="0.45"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9:18" s="1" customFormat="1" x14ac:dyDescent="0.45"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9:18" s="1" customFormat="1" x14ac:dyDescent="0.45"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9:18" s="1" customFormat="1" x14ac:dyDescent="0.45"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9:18" s="1" customFormat="1" x14ac:dyDescent="0.45"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9:18" s="1" customFormat="1" x14ac:dyDescent="0.45"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9:18" s="1" customFormat="1" x14ac:dyDescent="0.45"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9:18" s="1" customFormat="1" x14ac:dyDescent="0.45"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9:18" s="1" customFormat="1" x14ac:dyDescent="0.45"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9:18" s="1" customFormat="1" x14ac:dyDescent="0.45"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9:18" s="1" customFormat="1" x14ac:dyDescent="0.45"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9:18" s="1" customFormat="1" x14ac:dyDescent="0.45"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9:18" s="1" customFormat="1" x14ac:dyDescent="0.45"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9:18" s="1" customFormat="1" x14ac:dyDescent="0.45"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9:18" s="1" customFormat="1" x14ac:dyDescent="0.45"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9:18" s="1" customFormat="1" x14ac:dyDescent="0.45"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9:18" s="1" customFormat="1" x14ac:dyDescent="0.45"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9:18" s="1" customFormat="1" x14ac:dyDescent="0.45"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9:18" s="1" customFormat="1" x14ac:dyDescent="0.45"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9:18" s="1" customFormat="1" x14ac:dyDescent="0.45"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9:18" s="1" customFormat="1" x14ac:dyDescent="0.45"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spans="9:18" s="1" customFormat="1" x14ac:dyDescent="0.45"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9:18" s="1" customFormat="1" x14ac:dyDescent="0.45"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9:18" s="1" customFormat="1" x14ac:dyDescent="0.45"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9:18" s="1" customFormat="1" x14ac:dyDescent="0.45"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9:18" s="1" customFormat="1" x14ac:dyDescent="0.45"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9:18" s="1" customFormat="1" x14ac:dyDescent="0.45"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9:18" s="1" customFormat="1" x14ac:dyDescent="0.45"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9:18" s="1" customFormat="1" x14ac:dyDescent="0.45"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9:18" s="1" customFormat="1" x14ac:dyDescent="0.45"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9:18" s="1" customFormat="1" x14ac:dyDescent="0.45"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9:18" s="1" customFormat="1" x14ac:dyDescent="0.45"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9:18" s="1" customFormat="1" x14ac:dyDescent="0.45"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9:18" s="1" customFormat="1" x14ac:dyDescent="0.45"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9:18" s="1" customFormat="1" x14ac:dyDescent="0.45"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9:18" s="1" customFormat="1" x14ac:dyDescent="0.45"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9:18" s="1" customFormat="1" x14ac:dyDescent="0.45"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9:18" s="1" customFormat="1" x14ac:dyDescent="0.45"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9:18" s="1" customFormat="1" x14ac:dyDescent="0.45"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9:18" s="1" customFormat="1" x14ac:dyDescent="0.45"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9:18" s="1" customFormat="1" x14ac:dyDescent="0.45"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9:18" s="1" customFormat="1" x14ac:dyDescent="0.45"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9:18" s="1" customFormat="1" x14ac:dyDescent="0.45"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9:18" s="1" customFormat="1" x14ac:dyDescent="0.45"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9:18" s="1" customFormat="1" x14ac:dyDescent="0.45"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9:18" s="1" customFormat="1" x14ac:dyDescent="0.45"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9:18" s="1" customFormat="1" x14ac:dyDescent="0.45"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9:18" s="1" customFormat="1" x14ac:dyDescent="0.45"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9:18" s="1" customFormat="1" x14ac:dyDescent="0.45"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9:18" s="1" customFormat="1" x14ac:dyDescent="0.45"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9:18" s="1" customFormat="1" x14ac:dyDescent="0.45"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9:18" s="1" customFormat="1" x14ac:dyDescent="0.45"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9:18" s="1" customFormat="1" x14ac:dyDescent="0.45"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9:18" s="1" customFormat="1" x14ac:dyDescent="0.45"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9:18" s="1" customFormat="1" x14ac:dyDescent="0.45"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9:18" s="1" customFormat="1" x14ac:dyDescent="0.45"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9:18" s="1" customFormat="1" x14ac:dyDescent="0.45"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9:18" s="1" customFormat="1" x14ac:dyDescent="0.45"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9:18" s="1" customFormat="1" x14ac:dyDescent="0.45"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9:18" s="1" customFormat="1" x14ac:dyDescent="0.45"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9:18" s="1" customFormat="1" x14ac:dyDescent="0.45"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9:18" s="1" customFormat="1" x14ac:dyDescent="0.45"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9:18" s="1" customFormat="1" x14ac:dyDescent="0.45"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9:18" s="1" customFormat="1" x14ac:dyDescent="0.45"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9:18" s="1" customFormat="1" x14ac:dyDescent="0.45"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9:18" s="1" customFormat="1" x14ac:dyDescent="0.45"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9:18" s="1" customFormat="1" x14ac:dyDescent="0.45"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spans="9:18" s="1" customFormat="1" x14ac:dyDescent="0.45"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9:18" s="1" customFormat="1" x14ac:dyDescent="0.45"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spans="9:18" s="1" customFormat="1" x14ac:dyDescent="0.45"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9:18" s="1" customFormat="1" x14ac:dyDescent="0.45"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9:18" s="1" customFormat="1" x14ac:dyDescent="0.45"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spans="9:18" s="1" customFormat="1" x14ac:dyDescent="0.45"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spans="9:18" s="1" customFormat="1" x14ac:dyDescent="0.45"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9:18" s="1" customFormat="1" x14ac:dyDescent="0.45"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9:18" s="1" customFormat="1" x14ac:dyDescent="0.45"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spans="9:18" s="1" customFormat="1" x14ac:dyDescent="0.45"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spans="9:18" s="1" customFormat="1" x14ac:dyDescent="0.45"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9:18" s="1" customFormat="1" x14ac:dyDescent="0.45"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spans="9:18" s="1" customFormat="1" x14ac:dyDescent="0.45"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spans="9:18" s="1" customFormat="1" x14ac:dyDescent="0.45"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spans="9:18" s="1" customFormat="1" x14ac:dyDescent="0.45"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spans="9:18" s="1" customFormat="1" x14ac:dyDescent="0.45"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spans="9:18" s="1" customFormat="1" x14ac:dyDescent="0.45"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9:18" s="1" customFormat="1" x14ac:dyDescent="0.45"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9:18" s="1" customFormat="1" x14ac:dyDescent="0.45"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9:18" s="1" customFormat="1" x14ac:dyDescent="0.45"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spans="9:18" s="1" customFormat="1" x14ac:dyDescent="0.45"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spans="9:18" s="1" customFormat="1" x14ac:dyDescent="0.45"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spans="9:18" s="1" customFormat="1" x14ac:dyDescent="0.45"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spans="9:18" s="1" customFormat="1" x14ac:dyDescent="0.45"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spans="9:18" s="1" customFormat="1" x14ac:dyDescent="0.45"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9:18" s="1" customFormat="1" x14ac:dyDescent="0.45"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9:18" s="1" customFormat="1" x14ac:dyDescent="0.45"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spans="9:18" s="1" customFormat="1" x14ac:dyDescent="0.45"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spans="9:18" s="1" customFormat="1" x14ac:dyDescent="0.45"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9:18" s="1" customFormat="1" x14ac:dyDescent="0.45"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spans="9:18" s="1" customFormat="1" x14ac:dyDescent="0.45"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spans="9:18" s="1" customFormat="1" x14ac:dyDescent="0.45"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spans="9:18" s="1" customFormat="1" x14ac:dyDescent="0.45"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spans="9:18" s="1" customFormat="1" x14ac:dyDescent="0.45"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spans="9:18" s="1" customFormat="1" x14ac:dyDescent="0.45"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spans="9:18" s="1" customFormat="1" x14ac:dyDescent="0.45"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spans="9:18" s="1" customFormat="1" x14ac:dyDescent="0.45"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spans="9:18" s="1" customFormat="1" x14ac:dyDescent="0.45"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spans="9:18" s="1" customFormat="1" x14ac:dyDescent="0.45"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spans="9:18" s="1" customFormat="1" x14ac:dyDescent="0.45"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9:18" s="1" customFormat="1" x14ac:dyDescent="0.45"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spans="9:18" s="1" customFormat="1" x14ac:dyDescent="0.45"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spans="9:18" s="1" customFormat="1" x14ac:dyDescent="0.45"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spans="9:18" s="1" customFormat="1" x14ac:dyDescent="0.45"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spans="9:18" s="1" customFormat="1" x14ac:dyDescent="0.45"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spans="9:18" s="1" customFormat="1" x14ac:dyDescent="0.45"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spans="9:18" s="1" customFormat="1" x14ac:dyDescent="0.45"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spans="9:18" s="1" customFormat="1" x14ac:dyDescent="0.45"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spans="9:18" s="1" customFormat="1" x14ac:dyDescent="0.45"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spans="9:18" s="1" customFormat="1" x14ac:dyDescent="0.45"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spans="9:18" s="1" customFormat="1" x14ac:dyDescent="0.45"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spans="9:18" s="1" customFormat="1" x14ac:dyDescent="0.45"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spans="9:18" s="1" customFormat="1" x14ac:dyDescent="0.45"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spans="9:18" s="1" customFormat="1" x14ac:dyDescent="0.45"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spans="9:18" s="1" customFormat="1" x14ac:dyDescent="0.45"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9:18" s="1" customFormat="1" x14ac:dyDescent="0.45"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spans="9:18" s="1" customFormat="1" x14ac:dyDescent="0.45"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spans="9:18" s="1" customFormat="1" x14ac:dyDescent="0.45"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spans="9:18" s="1" customFormat="1" x14ac:dyDescent="0.45">
      <c r="I291" s="9"/>
      <c r="J291" s="9"/>
      <c r="K291" s="9"/>
      <c r="L291" s="9"/>
      <c r="M291" s="9"/>
      <c r="N291" s="9"/>
      <c r="O291" s="9"/>
      <c r="P291" s="9"/>
      <c r="Q291" s="9"/>
      <c r="R291" s="9"/>
    </row>
    <row r="292" spans="9:18" s="1" customFormat="1" x14ac:dyDescent="0.45"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spans="9:18" s="1" customFormat="1" x14ac:dyDescent="0.45"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spans="9:18" s="1" customFormat="1" x14ac:dyDescent="0.45"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9:18" s="1" customFormat="1" x14ac:dyDescent="0.45"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spans="9:18" s="1" customFormat="1" x14ac:dyDescent="0.45"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spans="9:18" s="1" customFormat="1" x14ac:dyDescent="0.45">
      <c r="I297" s="9"/>
      <c r="J297" s="9"/>
      <c r="K297" s="9"/>
      <c r="L297" s="9"/>
      <c r="M297" s="9"/>
      <c r="N297" s="9"/>
      <c r="O297" s="9"/>
      <c r="P297" s="9"/>
      <c r="Q297" s="9"/>
      <c r="R297" s="9"/>
    </row>
    <row r="298" spans="9:18" s="1" customFormat="1" x14ac:dyDescent="0.45"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spans="9:18" s="1" customFormat="1" x14ac:dyDescent="0.45"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spans="9:18" s="1" customFormat="1" x14ac:dyDescent="0.45">
      <c r="I300" s="9"/>
      <c r="J300" s="9"/>
      <c r="K300" s="9"/>
      <c r="L300" s="9"/>
      <c r="M300" s="9"/>
      <c r="N300" s="9"/>
      <c r="O300" s="9"/>
      <c r="P300" s="9"/>
      <c r="Q300" s="9"/>
      <c r="R300" s="9"/>
    </row>
    <row r="301" spans="9:18" s="1" customFormat="1" x14ac:dyDescent="0.45"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spans="9:18" s="1" customFormat="1" x14ac:dyDescent="0.45"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spans="9:18" s="1" customFormat="1" x14ac:dyDescent="0.45"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spans="9:18" s="1" customFormat="1" x14ac:dyDescent="0.45">
      <c r="I304" s="9"/>
      <c r="J304" s="9"/>
      <c r="K304" s="9"/>
      <c r="L304" s="9"/>
      <c r="M304" s="9"/>
      <c r="N304" s="9"/>
      <c r="O304" s="9"/>
      <c r="P304" s="9"/>
      <c r="Q304" s="9"/>
      <c r="R304" s="9"/>
    </row>
    <row r="305" spans="9:18" s="1" customFormat="1" x14ac:dyDescent="0.45"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spans="9:18" s="1" customFormat="1" x14ac:dyDescent="0.45"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spans="9:18" s="1" customFormat="1" x14ac:dyDescent="0.45"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spans="9:18" s="1" customFormat="1" x14ac:dyDescent="0.45"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spans="9:18" s="1" customFormat="1" x14ac:dyDescent="0.45"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spans="9:18" s="1" customFormat="1" x14ac:dyDescent="0.45">
      <c r="I310" s="9"/>
      <c r="J310" s="9"/>
      <c r="K310" s="9"/>
      <c r="L310" s="9"/>
      <c r="M310" s="9"/>
      <c r="N310" s="9"/>
      <c r="O310" s="9"/>
      <c r="P310" s="9"/>
      <c r="Q310" s="9"/>
      <c r="R310" s="9"/>
    </row>
  </sheetData>
  <mergeCells count="14">
    <mergeCell ref="A4:J4"/>
    <mergeCell ref="B42:E42"/>
    <mergeCell ref="I36:J42"/>
    <mergeCell ref="B37:E37"/>
    <mergeCell ref="B38:E38"/>
    <mergeCell ref="B39:E39"/>
    <mergeCell ref="B40:E40"/>
    <mergeCell ref="B41:E41"/>
    <mergeCell ref="J31:K31"/>
    <mergeCell ref="B34:E34"/>
    <mergeCell ref="B35:E35"/>
    <mergeCell ref="B36:E36"/>
    <mergeCell ref="F6:H6"/>
    <mergeCell ref="B7:E7"/>
  </mergeCells>
  <printOptions horizontalCentered="1" verticalCentered="1"/>
  <pageMargins left="0.70866141732283472" right="0.70866141732283472" top="0.42" bottom="0.17" header="0.2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showGridLines="0" workbookViewId="0">
      <selection activeCell="A4" sqref="A4:H4"/>
    </sheetView>
  </sheetViews>
  <sheetFormatPr baseColWidth="10" defaultRowHeight="14.25" x14ac:dyDescent="0.45"/>
  <cols>
    <col min="1" max="1" width="59.59765625" customWidth="1"/>
    <col min="2" max="2" width="15.86328125" customWidth="1"/>
    <col min="3" max="3" width="14.73046875" customWidth="1"/>
    <col min="4" max="4" width="11" style="238" customWidth="1"/>
    <col min="5" max="5" width="12.3984375" customWidth="1"/>
    <col min="6" max="6" width="9.265625" style="246" customWidth="1"/>
    <col min="7" max="7" width="13.86328125" style="109" customWidth="1"/>
    <col min="8" max="8" width="10.1328125" style="109" customWidth="1"/>
  </cols>
  <sheetData>
    <row r="1" spans="1:10" ht="39.75" customHeight="1" x14ac:dyDescent="0.45">
      <c r="G1" s="1"/>
      <c r="H1" s="1"/>
    </row>
    <row r="2" spans="1:10" x14ac:dyDescent="0.45">
      <c r="A2" s="10"/>
      <c r="B2" s="10"/>
      <c r="C2" s="10"/>
      <c r="D2" s="234"/>
      <c r="E2" s="10"/>
      <c r="F2" s="241"/>
      <c r="G2" s="1"/>
      <c r="H2" s="1"/>
    </row>
    <row r="3" spans="1:10" ht="28.9" customHeight="1" x14ac:dyDescent="0.5">
      <c r="A3" s="306" t="s">
        <v>32</v>
      </c>
      <c r="B3" s="306"/>
      <c r="C3" s="306"/>
      <c r="D3" s="306"/>
      <c r="E3" s="306"/>
      <c r="F3" s="306"/>
      <c r="G3" s="306"/>
      <c r="H3" s="306"/>
    </row>
    <row r="4" spans="1:10" ht="31.5" customHeight="1" x14ac:dyDescent="0.45">
      <c r="A4" s="323" t="s">
        <v>76</v>
      </c>
      <c r="B4" s="323"/>
      <c r="C4" s="323"/>
      <c r="D4" s="323"/>
      <c r="E4" s="323"/>
      <c r="F4" s="323"/>
      <c r="G4" s="323"/>
      <c r="H4" s="323"/>
    </row>
    <row r="5" spans="1:10" ht="23.25" customHeight="1" thickBot="1" x14ac:dyDescent="0.55000000000000004">
      <c r="A5" s="211"/>
      <c r="B5" s="211"/>
      <c r="C5" s="214"/>
      <c r="D5" s="231"/>
      <c r="E5" s="211"/>
      <c r="F5" s="214"/>
      <c r="G5" s="211"/>
      <c r="H5" s="211"/>
    </row>
    <row r="6" spans="1:10" ht="15" customHeight="1" x14ac:dyDescent="0.45">
      <c r="A6" s="307" t="s">
        <v>9</v>
      </c>
      <c r="B6" s="309" t="s">
        <v>39</v>
      </c>
      <c r="C6" s="315" t="s">
        <v>68</v>
      </c>
      <c r="D6" s="316"/>
      <c r="E6" s="311" t="s">
        <v>64</v>
      </c>
      <c r="F6" s="313" t="s">
        <v>47</v>
      </c>
      <c r="G6" s="319" t="s">
        <v>75</v>
      </c>
      <c r="H6" s="321" t="s">
        <v>69</v>
      </c>
    </row>
    <row r="7" spans="1:10" ht="30" customHeight="1" thickBot="1" x14ac:dyDescent="0.5">
      <c r="A7" s="308"/>
      <c r="B7" s="310"/>
      <c r="C7" s="317"/>
      <c r="D7" s="318"/>
      <c r="E7" s="312"/>
      <c r="F7" s="314"/>
      <c r="G7" s="320"/>
      <c r="H7" s="322"/>
    </row>
    <row r="8" spans="1:10" ht="14.65" thickBot="1" x14ac:dyDescent="0.5">
      <c r="A8" s="47"/>
      <c r="B8" s="270" t="s">
        <v>8</v>
      </c>
      <c r="C8" s="85" t="s">
        <v>59</v>
      </c>
      <c r="D8" s="85" t="s">
        <v>62</v>
      </c>
      <c r="E8" s="271" t="s">
        <v>60</v>
      </c>
      <c r="F8" s="271" t="s">
        <v>61</v>
      </c>
      <c r="G8" s="272">
        <v>6</v>
      </c>
      <c r="H8" s="273" t="s">
        <v>70</v>
      </c>
    </row>
    <row r="9" spans="1:10" ht="17.25" thickBot="1" x14ac:dyDescent="0.5">
      <c r="A9" s="48" t="s">
        <v>7</v>
      </c>
      <c r="B9" s="6"/>
      <c r="C9" s="6"/>
      <c r="D9" s="230"/>
      <c r="E9" s="6"/>
      <c r="F9" s="6"/>
      <c r="G9" s="209"/>
      <c r="H9" s="210"/>
    </row>
    <row r="10" spans="1:10" ht="15.75" thickBot="1" x14ac:dyDescent="0.5">
      <c r="A10" s="49" t="s">
        <v>6</v>
      </c>
      <c r="B10" s="3">
        <f>SUM(B11:B14)</f>
        <v>17569615.800000001</v>
      </c>
      <c r="C10" s="3">
        <f>SUM(C11:C14)</f>
        <v>7391571.5</v>
      </c>
      <c r="D10" s="213">
        <f>C10/B10</f>
        <v>0.42070194272546357</v>
      </c>
      <c r="E10" s="3">
        <f>SUM(E11:E14)</f>
        <v>6025295.4000000004</v>
      </c>
      <c r="F10" s="213">
        <f>E10/B10</f>
        <v>0.34293836977357239</v>
      </c>
      <c r="G10" s="193">
        <f>SUM(G11:G14)</f>
        <v>4686119</v>
      </c>
      <c r="H10" s="213">
        <f>(E10-G10)/G10</f>
        <v>0.28577515850536456</v>
      </c>
    </row>
    <row r="11" spans="1:10" x14ac:dyDescent="0.45">
      <c r="A11" s="50" t="s">
        <v>5</v>
      </c>
      <c r="B11" s="84">
        <v>7702831</v>
      </c>
      <c r="C11" s="84">
        <v>2665837.7000000002</v>
      </c>
      <c r="D11" s="247">
        <f>+C11/B11</f>
        <v>0.34608544572768118</v>
      </c>
      <c r="E11" s="254">
        <v>2384837.7000000002</v>
      </c>
      <c r="F11" s="195">
        <f t="shared" ref="F11:F22" si="0">E11/B11</f>
        <v>0.30960535159086316</v>
      </c>
      <c r="G11" s="212">
        <v>2183980</v>
      </c>
      <c r="H11" s="247">
        <f>(E11-G11)/G11</f>
        <v>9.1968653559098612E-2</v>
      </c>
      <c r="I11" s="82"/>
    </row>
    <row r="12" spans="1:10" x14ac:dyDescent="0.45">
      <c r="A12" s="51" t="s">
        <v>4</v>
      </c>
      <c r="B12" s="4">
        <v>2570435.7999999998</v>
      </c>
      <c r="C12" s="84">
        <v>1362052</v>
      </c>
      <c r="D12" s="232">
        <f>+C12/B12</f>
        <v>0.52989146820939859</v>
      </c>
      <c r="E12" s="228">
        <v>307183</v>
      </c>
      <c r="F12" s="195">
        <f t="shared" si="0"/>
        <v>0.11950619424145899</v>
      </c>
      <c r="G12" s="212">
        <v>140018</v>
      </c>
      <c r="H12" s="232">
        <f t="shared" ref="H12:H23" si="1">(E12-G12)/G12</f>
        <v>1.1938822151437671</v>
      </c>
      <c r="I12" s="82"/>
    </row>
    <row r="13" spans="1:10" x14ac:dyDescent="0.45">
      <c r="A13" s="51" t="s">
        <v>3</v>
      </c>
      <c r="B13" s="4">
        <v>3086947</v>
      </c>
      <c r="C13" s="84">
        <v>2534065.9</v>
      </c>
      <c r="D13" s="232">
        <f>+C13/B13</f>
        <v>0.82089711938688936</v>
      </c>
      <c r="E13" s="228">
        <v>2503658.7999999998</v>
      </c>
      <c r="F13" s="195">
        <f>E13/B13</f>
        <v>0.81104690167987981</v>
      </c>
      <c r="G13" s="212">
        <v>253175</v>
      </c>
      <c r="H13" s="232">
        <f>(E13-G13)/G13</f>
        <v>8.889044336921101</v>
      </c>
      <c r="I13" s="82"/>
      <c r="J13" s="250"/>
    </row>
    <row r="14" spans="1:10" ht="15.75" customHeight="1" thickBot="1" x14ac:dyDescent="0.5">
      <c r="A14" s="52" t="s">
        <v>2</v>
      </c>
      <c r="B14" s="253">
        <f>4363098-90150-63546</f>
        <v>4209402</v>
      </c>
      <c r="C14" s="256">
        <f>893161.9-63546</f>
        <v>829615.9</v>
      </c>
      <c r="D14" s="252">
        <f>+C14/B14</f>
        <v>0.197086403246827</v>
      </c>
      <c r="E14" s="84">
        <f>893161.9-63546</f>
        <v>829615.9</v>
      </c>
      <c r="F14" s="195">
        <f t="shared" si="0"/>
        <v>0.197086403246827</v>
      </c>
      <c r="G14" s="212">
        <v>2108946</v>
      </c>
      <c r="H14" s="248">
        <f>(E14-G14)/G14</f>
        <v>-0.60662060574334298</v>
      </c>
      <c r="I14" s="82"/>
      <c r="J14" s="250"/>
    </row>
    <row r="15" spans="1:10" ht="15.75" thickBot="1" x14ac:dyDescent="0.5">
      <c r="A15" s="49" t="s">
        <v>52</v>
      </c>
      <c r="B15" s="31">
        <v>71000</v>
      </c>
      <c r="C15" s="31">
        <v>0</v>
      </c>
      <c r="D15" s="213">
        <f>C15/B15</f>
        <v>0</v>
      </c>
      <c r="E15" s="31">
        <v>0</v>
      </c>
      <c r="F15" s="213">
        <f t="shared" si="0"/>
        <v>0</v>
      </c>
      <c r="G15" s="3">
        <v>2505</v>
      </c>
      <c r="H15" s="213">
        <f t="shared" si="1"/>
        <v>-1</v>
      </c>
      <c r="J15" s="250"/>
    </row>
    <row r="16" spans="1:10" ht="15.75" thickBot="1" x14ac:dyDescent="0.5">
      <c r="A16" s="54" t="s">
        <v>24</v>
      </c>
      <c r="B16" s="31">
        <f t="shared" ref="B16" si="2">B17+B21</f>
        <v>500000</v>
      </c>
      <c r="C16" s="31">
        <f>+C17</f>
        <v>0</v>
      </c>
      <c r="D16" s="213">
        <f>C16/B16</f>
        <v>0</v>
      </c>
      <c r="E16" s="31">
        <v>0</v>
      </c>
      <c r="F16" s="213">
        <f t="shared" si="0"/>
        <v>0</v>
      </c>
      <c r="G16" s="194">
        <f t="shared" ref="G16" si="3">G17+G21</f>
        <v>0</v>
      </c>
      <c r="H16" s="213">
        <v>0</v>
      </c>
    </row>
    <row r="17" spans="1:10" ht="15.75" customHeight="1" thickBot="1" x14ac:dyDescent="0.5">
      <c r="A17" s="50" t="s">
        <v>1</v>
      </c>
      <c r="B17" s="5">
        <v>500000</v>
      </c>
      <c r="C17" s="227">
        <v>0</v>
      </c>
      <c r="D17" s="239">
        <f>+C17/B17</f>
        <v>0</v>
      </c>
      <c r="E17" s="84">
        <v>0</v>
      </c>
      <c r="F17" s="196">
        <f t="shared" si="0"/>
        <v>0</v>
      </c>
      <c r="G17" s="192">
        <v>0</v>
      </c>
      <c r="H17" s="196">
        <v>0</v>
      </c>
      <c r="I17" s="2"/>
    </row>
    <row r="18" spans="1:10" ht="15.75" customHeight="1" thickBot="1" x14ac:dyDescent="0.5">
      <c r="A18" s="49" t="s">
        <v>23</v>
      </c>
      <c r="B18" s="34">
        <f>+B10+B15+B16</f>
        <v>18140615.800000001</v>
      </c>
      <c r="C18" s="34">
        <f>+C10+C15+C16</f>
        <v>7391571.5</v>
      </c>
      <c r="D18" s="213">
        <f>C18/B18</f>
        <v>0.40745978976083047</v>
      </c>
      <c r="E18" s="34">
        <f>+E10+E15+E16</f>
        <v>6025295.4000000004</v>
      </c>
      <c r="F18" s="213">
        <f t="shared" si="0"/>
        <v>0.33214392865318276</v>
      </c>
      <c r="G18" s="44">
        <f>+G10+G15+G16</f>
        <v>4688624</v>
      </c>
      <c r="H18" s="213">
        <f t="shared" si="1"/>
        <v>0.28508820498295456</v>
      </c>
      <c r="I18" s="2"/>
      <c r="J18" s="2"/>
    </row>
    <row r="19" spans="1:10" ht="15.75" customHeight="1" thickBot="1" x14ac:dyDescent="0.5">
      <c r="A19" s="55" t="s">
        <v>26</v>
      </c>
      <c r="B19" s="41">
        <v>90150</v>
      </c>
      <c r="C19" s="44">
        <f>'INGR ACUMULADOS '!G21-'GASTOS ACUM '!C18</f>
        <v>110024.59999999963</v>
      </c>
      <c r="D19" s="213">
        <f>C19/B19</f>
        <v>1.2204614531336619</v>
      </c>
      <c r="E19" s="44">
        <f>+'INGR ACUMULADOS '!G21-'GASTOS ACUM '!E18</f>
        <v>1476300.6999999993</v>
      </c>
      <c r="F19" s="213">
        <f t="shared" si="0"/>
        <v>16.376047698280637</v>
      </c>
      <c r="G19" s="44">
        <f>'INGR ACUMULADOS '!I21-G18</f>
        <v>2166129.7879999997</v>
      </c>
      <c r="H19" s="213">
        <f t="shared" si="1"/>
        <v>-0.31846156764084005</v>
      </c>
    </row>
    <row r="20" spans="1:10" ht="15.75" customHeight="1" thickBot="1" x14ac:dyDescent="0.5">
      <c r="A20" s="69" t="s">
        <v>34</v>
      </c>
      <c r="B20" s="83">
        <f>+B18+B19</f>
        <v>18230765.800000001</v>
      </c>
      <c r="C20" s="83">
        <f>+C18+C19</f>
        <v>7501596.0999999996</v>
      </c>
      <c r="D20" s="213">
        <f>C20/B20</f>
        <v>0.41148003228695962</v>
      </c>
      <c r="E20" s="83">
        <f>+E18+E19</f>
        <v>7501596.0999999996</v>
      </c>
      <c r="F20" s="213">
        <f t="shared" si="0"/>
        <v>0.41148003228695962</v>
      </c>
      <c r="G20" s="83">
        <f>+G18+G19</f>
        <v>6854753.7879999997</v>
      </c>
      <c r="H20" s="213">
        <f t="shared" si="1"/>
        <v>9.4364047492466976E-2</v>
      </c>
      <c r="I20" s="2"/>
    </row>
    <row r="21" spans="1:10" ht="15.75" customHeight="1" thickTop="1" thickBot="1" x14ac:dyDescent="0.5">
      <c r="A21" s="68"/>
      <c r="B21" s="43"/>
      <c r="C21" s="43"/>
      <c r="D21" s="235"/>
      <c r="E21" s="43"/>
      <c r="F21" s="198"/>
      <c r="G21" s="125"/>
      <c r="H21" s="235"/>
    </row>
    <row r="22" spans="1:10" ht="18.75" customHeight="1" thickBot="1" x14ac:dyDescent="0.5">
      <c r="A22" s="54" t="s">
        <v>33</v>
      </c>
      <c r="B22" s="31">
        <f>SUM(B23:B24)</f>
        <v>528048.52300000004</v>
      </c>
      <c r="C22" s="31">
        <f>SUM(C23:C24)</f>
        <v>115546.4</v>
      </c>
      <c r="D22" s="213">
        <f>C22/B22</f>
        <v>0.21881776951774559</v>
      </c>
      <c r="E22" s="31">
        <f>SUM(E23:E24)</f>
        <v>63546</v>
      </c>
      <c r="F22" s="213">
        <f t="shared" si="0"/>
        <v>0.12034121341534364</v>
      </c>
      <c r="G22" s="31">
        <f>SUM(G23:G24)</f>
        <v>0</v>
      </c>
      <c r="H22" s="213">
        <v>0</v>
      </c>
      <c r="I22" s="2"/>
      <c r="J22" s="2"/>
    </row>
    <row r="23" spans="1:10" ht="15.75" customHeight="1" x14ac:dyDescent="0.45">
      <c r="A23" s="56" t="s">
        <v>18</v>
      </c>
      <c r="B23" s="255">
        <v>464502.52299999999</v>
      </c>
      <c r="C23" s="255">
        <v>52000</v>
      </c>
      <c r="D23" s="239">
        <f t="shared" ref="D23" si="4">C23/B23</f>
        <v>0.11194772347878076</v>
      </c>
      <c r="E23" s="28">
        <v>0</v>
      </c>
      <c r="F23" s="239">
        <f>E23/B23</f>
        <v>0</v>
      </c>
      <c r="G23" s="28">
        <v>0</v>
      </c>
      <c r="H23" s="196" t="e">
        <f t="shared" si="1"/>
        <v>#DIV/0!</v>
      </c>
    </row>
    <row r="24" spans="1:10" ht="15.75" customHeight="1" thickBot="1" x14ac:dyDescent="0.5">
      <c r="A24" s="53" t="s">
        <v>57</v>
      </c>
      <c r="B24" s="92">
        <v>63546</v>
      </c>
      <c r="C24" s="227">
        <v>63546.400000000001</v>
      </c>
      <c r="D24" s="252">
        <f>+C24/B24</f>
        <v>1.0000062946526926</v>
      </c>
      <c r="E24" s="84">
        <v>63546</v>
      </c>
      <c r="F24" s="197">
        <f>E24/B24</f>
        <v>1</v>
      </c>
      <c r="G24" s="199">
        <v>0</v>
      </c>
      <c r="H24" s="196">
        <v>0</v>
      </c>
    </row>
    <row r="25" spans="1:10" ht="15.75" thickBot="1" x14ac:dyDescent="0.5">
      <c r="A25" s="57" t="s">
        <v>35</v>
      </c>
      <c r="B25" s="58">
        <f>+B18+B19+B22+1</f>
        <v>18758815.322999999</v>
      </c>
      <c r="C25" s="58">
        <f>+C18+C19+C22</f>
        <v>7617142.5</v>
      </c>
      <c r="D25" s="240">
        <f>C25/B25</f>
        <v>0.40605669221876162</v>
      </c>
      <c r="E25" s="58">
        <f>+E18+E19+E22</f>
        <v>7565142.0999999996</v>
      </c>
      <c r="F25" s="240">
        <f>E25/B25</f>
        <v>0.40328464083360605</v>
      </c>
      <c r="G25" s="58">
        <f>+G18+G19+G22</f>
        <v>6854753.7879999997</v>
      </c>
      <c r="H25" s="240">
        <f>(E25-G25)/G25</f>
        <v>0.10363440233894509</v>
      </c>
    </row>
    <row r="26" spans="1:10" s="1" customFormat="1" ht="14.65" thickTop="1" x14ac:dyDescent="0.45">
      <c r="B26" s="200"/>
      <c r="C26" s="200"/>
      <c r="D26" s="236"/>
      <c r="E26" s="200"/>
      <c r="F26" s="242"/>
      <c r="G26" s="201"/>
    </row>
    <row r="27" spans="1:10" s="9" customFormat="1" ht="15.4" x14ac:dyDescent="0.45">
      <c r="B27" s="42"/>
      <c r="C27" s="200"/>
      <c r="D27" s="236"/>
      <c r="E27" s="200"/>
      <c r="F27" s="243"/>
    </row>
    <row r="28" spans="1:10" s="1" customFormat="1" ht="18" customHeight="1" thickBot="1" x14ac:dyDescent="0.55000000000000004">
      <c r="A28" s="32" t="s">
        <v>66</v>
      </c>
      <c r="B28" s="33"/>
      <c r="C28" s="200"/>
      <c r="D28" s="236"/>
      <c r="E28" s="200"/>
      <c r="F28" s="229"/>
      <c r="G28" s="293"/>
      <c r="H28" s="293"/>
    </row>
    <row r="29" spans="1:10" s="1" customFormat="1" ht="66.75" customHeight="1" x14ac:dyDescent="0.45">
      <c r="A29" s="202" t="s">
        <v>0</v>
      </c>
      <c r="B29" s="257" t="s">
        <v>63</v>
      </c>
      <c r="C29" s="260" t="s">
        <v>56</v>
      </c>
      <c r="D29" s="233" t="s">
        <v>58</v>
      </c>
      <c r="E29" s="276" t="s">
        <v>67</v>
      </c>
      <c r="F29" s="203" t="s">
        <v>47</v>
      </c>
      <c r="G29" s="204" t="s">
        <v>75</v>
      </c>
      <c r="H29" s="205" t="s">
        <v>28</v>
      </c>
    </row>
    <row r="30" spans="1:10" s="1" customFormat="1" ht="15" customHeight="1" x14ac:dyDescent="0.45">
      <c r="A30" s="206" t="s">
        <v>40</v>
      </c>
      <c r="B30" s="207">
        <f>SUM(B31:B39)</f>
        <v>16574558.099999998</v>
      </c>
      <c r="C30" s="262">
        <f>SUM(C31:C39)</f>
        <v>10764967.785690002</v>
      </c>
      <c r="D30" s="264">
        <f>+C30/B30</f>
        <v>0.64948746873016205</v>
      </c>
      <c r="E30" s="262">
        <f>SUM(E31:E39)</f>
        <v>1590575.1178699997</v>
      </c>
      <c r="F30" s="244">
        <f t="shared" ref="F30:F39" si="5">+E30/B30</f>
        <v>9.5964858204575593E-2</v>
      </c>
      <c r="G30" s="208">
        <f t="shared" ref="G30" si="6">+G31+G32+G33</f>
        <v>3455123</v>
      </c>
      <c r="H30" s="268">
        <f>(E30-G30)/G30</f>
        <v>-0.53964732431522711</v>
      </c>
    </row>
    <row r="31" spans="1:10" s="1" customFormat="1" ht="18.75" customHeight="1" x14ac:dyDescent="0.45">
      <c r="A31" s="90" t="s">
        <v>38</v>
      </c>
      <c r="B31" s="91">
        <v>5850</v>
      </c>
      <c r="C31" s="93">
        <v>0</v>
      </c>
      <c r="D31" s="258">
        <f>C31/B31</f>
        <v>0</v>
      </c>
      <c r="E31" s="93">
        <v>0</v>
      </c>
      <c r="F31" s="265">
        <f t="shared" si="5"/>
        <v>0</v>
      </c>
      <c r="G31" s="11">
        <v>3368293</v>
      </c>
      <c r="H31" s="266">
        <f>(E31-G31)/G31</f>
        <v>-1</v>
      </c>
    </row>
    <row r="32" spans="1:10" s="1" customFormat="1" ht="15.4" x14ac:dyDescent="0.45">
      <c r="A32" s="79" t="s">
        <v>36</v>
      </c>
      <c r="B32" s="91">
        <v>4470029.5</v>
      </c>
      <c r="C32" s="93">
        <v>2621793.977</v>
      </c>
      <c r="D32" s="258">
        <f t="shared" ref="D32:D39" si="7">C32/B32</f>
        <v>0.58652722023422887</v>
      </c>
      <c r="E32" s="93">
        <v>786538.19299999997</v>
      </c>
      <c r="F32" s="265">
        <f t="shared" si="5"/>
        <v>0.17595816604789744</v>
      </c>
      <c r="G32" s="74">
        <v>86830</v>
      </c>
      <c r="H32" s="267">
        <v>1</v>
      </c>
    </row>
    <row r="33" spans="1:8" s="1" customFormat="1" ht="18" customHeight="1" x14ac:dyDescent="0.45">
      <c r="A33" s="79" t="s">
        <v>37</v>
      </c>
      <c r="B33" s="91">
        <v>1865483</v>
      </c>
      <c r="C33" s="93">
        <v>1846434</v>
      </c>
      <c r="D33" s="258">
        <f t="shared" si="7"/>
        <v>0.98978870351538983</v>
      </c>
      <c r="E33" s="93">
        <v>94429</v>
      </c>
      <c r="F33" s="265">
        <f t="shared" si="5"/>
        <v>5.0619062194616621E-2</v>
      </c>
      <c r="G33" s="302"/>
      <c r="H33" s="303"/>
    </row>
    <row r="34" spans="1:8" s="1" customFormat="1" ht="15" customHeight="1" x14ac:dyDescent="0.45">
      <c r="A34" s="80" t="s">
        <v>41</v>
      </c>
      <c r="B34" s="91">
        <v>4914832.5999999996</v>
      </c>
      <c r="C34" s="93">
        <v>2767145.9670000002</v>
      </c>
      <c r="D34" s="258">
        <f t="shared" si="7"/>
        <v>0.56301937262318968</v>
      </c>
      <c r="E34" s="93">
        <v>340948.33899999998</v>
      </c>
      <c r="F34" s="265">
        <f t="shared" si="5"/>
        <v>6.9371302493598658E-2</v>
      </c>
      <c r="G34" s="302"/>
      <c r="H34" s="303"/>
    </row>
    <row r="35" spans="1:8" s="1" customFormat="1" ht="15" x14ac:dyDescent="0.45">
      <c r="A35" s="80" t="s">
        <v>42</v>
      </c>
      <c r="B35" s="91">
        <v>3196731.8</v>
      </c>
      <c r="C35" s="93">
        <v>1407962.4480000001</v>
      </c>
      <c r="D35" s="258">
        <f t="shared" si="7"/>
        <v>0.44043808992671835</v>
      </c>
      <c r="E35" s="93">
        <v>104094</v>
      </c>
      <c r="F35" s="265">
        <f t="shared" si="5"/>
        <v>3.2562631622709171E-2</v>
      </c>
      <c r="G35" s="302"/>
      <c r="H35" s="303"/>
    </row>
    <row r="36" spans="1:8" s="1" customFormat="1" ht="15" x14ac:dyDescent="0.45">
      <c r="A36" s="80" t="s">
        <v>43</v>
      </c>
      <c r="B36" s="91">
        <v>594839.69999999995</v>
      </c>
      <c r="C36" s="93">
        <v>594839.74441000004</v>
      </c>
      <c r="D36" s="258">
        <f t="shared" si="7"/>
        <v>1.0000000746587696</v>
      </c>
      <c r="E36" s="93">
        <v>106221.38295</v>
      </c>
      <c r="F36" s="265">
        <f t="shared" si="5"/>
        <v>0.17857144193637381</v>
      </c>
      <c r="G36" s="302"/>
      <c r="H36" s="303"/>
    </row>
    <row r="37" spans="1:8" s="1" customFormat="1" ht="15" x14ac:dyDescent="0.45">
      <c r="A37" s="80" t="s">
        <v>44</v>
      </c>
      <c r="B37" s="91">
        <v>798551.3</v>
      </c>
      <c r="C37" s="93">
        <v>798551.30680000002</v>
      </c>
      <c r="D37" s="258">
        <f t="shared" si="7"/>
        <v>1.0000000085154204</v>
      </c>
      <c r="E37" s="93">
        <v>92140.535399999993</v>
      </c>
      <c r="F37" s="265">
        <f t="shared" si="5"/>
        <v>0.11538461636716388</v>
      </c>
      <c r="G37" s="302"/>
      <c r="H37" s="303"/>
    </row>
    <row r="38" spans="1:8" s="1" customFormat="1" ht="15" x14ac:dyDescent="0.45">
      <c r="A38" s="80" t="s">
        <v>45</v>
      </c>
      <c r="B38" s="91">
        <v>309213.59999999998</v>
      </c>
      <c r="C38" s="93">
        <v>309213.64648</v>
      </c>
      <c r="D38" s="258">
        <f t="shared" si="7"/>
        <v>1.0000001503168037</v>
      </c>
      <c r="E38" s="93">
        <v>28110.33152</v>
      </c>
      <c r="F38" s="265">
        <f t="shared" si="5"/>
        <v>9.0909104644815109E-2</v>
      </c>
      <c r="G38" s="302"/>
      <c r="H38" s="303"/>
    </row>
    <row r="39" spans="1:8" s="1" customFormat="1" ht="15.4" thickBot="1" x14ac:dyDescent="0.5">
      <c r="A39" s="81" t="s">
        <v>46</v>
      </c>
      <c r="B39" s="259">
        <v>419026.6</v>
      </c>
      <c r="C39" s="275">
        <v>419026.696</v>
      </c>
      <c r="D39" s="263">
        <f t="shared" si="7"/>
        <v>1.0000002291024006</v>
      </c>
      <c r="E39" s="275">
        <v>38093.336000000003</v>
      </c>
      <c r="F39" s="261">
        <f t="shared" si="5"/>
        <v>9.0909111736581893E-2</v>
      </c>
      <c r="G39" s="304"/>
      <c r="H39" s="305"/>
    </row>
    <row r="40" spans="1:8" s="1" customFormat="1" x14ac:dyDescent="0.45">
      <c r="D40" s="237"/>
      <c r="F40" s="245"/>
    </row>
    <row r="41" spans="1:8" s="1" customFormat="1" x14ac:dyDescent="0.45">
      <c r="D41" s="237"/>
      <c r="E41" s="201"/>
      <c r="F41" s="245"/>
    </row>
    <row r="42" spans="1:8" s="1" customFormat="1" x14ac:dyDescent="0.45">
      <c r="C42" s="201"/>
      <c r="D42" s="237"/>
      <c r="F42" s="245"/>
    </row>
    <row r="43" spans="1:8" s="1" customFormat="1" x14ac:dyDescent="0.45">
      <c r="C43" s="201"/>
      <c r="D43" s="237"/>
      <c r="F43" s="245"/>
    </row>
    <row r="44" spans="1:8" s="1" customFormat="1" x14ac:dyDescent="0.45">
      <c r="D44" s="237"/>
      <c r="F44" s="245"/>
    </row>
    <row r="45" spans="1:8" s="1" customFormat="1" x14ac:dyDescent="0.45">
      <c r="D45" s="237"/>
      <c r="F45" s="245"/>
    </row>
    <row r="46" spans="1:8" s="1" customFormat="1" x14ac:dyDescent="0.45">
      <c r="D46" s="237"/>
      <c r="F46" s="245"/>
    </row>
    <row r="47" spans="1:8" s="1" customFormat="1" x14ac:dyDescent="0.45">
      <c r="D47" s="237"/>
      <c r="F47" s="245"/>
    </row>
    <row r="48" spans="1:8" s="1" customFormat="1" x14ac:dyDescent="0.45">
      <c r="D48" s="237"/>
      <c r="F48" s="245"/>
    </row>
    <row r="49" spans="4:6" s="1" customFormat="1" x14ac:dyDescent="0.45">
      <c r="D49" s="237"/>
      <c r="F49" s="245"/>
    </row>
    <row r="50" spans="4:6" s="1" customFormat="1" x14ac:dyDescent="0.45">
      <c r="D50" s="237"/>
      <c r="F50" s="245"/>
    </row>
    <row r="51" spans="4:6" s="1" customFormat="1" x14ac:dyDescent="0.45">
      <c r="D51" s="237"/>
      <c r="F51" s="245"/>
    </row>
    <row r="52" spans="4:6" s="1" customFormat="1" x14ac:dyDescent="0.45">
      <c r="D52" s="237"/>
      <c r="F52" s="245"/>
    </row>
    <row r="53" spans="4:6" s="1" customFormat="1" x14ac:dyDescent="0.45">
      <c r="D53" s="237"/>
      <c r="F53" s="245"/>
    </row>
    <row r="54" spans="4:6" s="1" customFormat="1" x14ac:dyDescent="0.45">
      <c r="D54" s="237"/>
      <c r="F54" s="245"/>
    </row>
    <row r="55" spans="4:6" s="1" customFormat="1" x14ac:dyDescent="0.45">
      <c r="D55" s="237"/>
      <c r="F55" s="245"/>
    </row>
    <row r="56" spans="4:6" s="1" customFormat="1" x14ac:dyDescent="0.45">
      <c r="D56" s="237"/>
      <c r="F56" s="245"/>
    </row>
    <row r="57" spans="4:6" s="1" customFormat="1" x14ac:dyDescent="0.45">
      <c r="D57" s="237"/>
      <c r="F57" s="245"/>
    </row>
    <row r="58" spans="4:6" s="1" customFormat="1" x14ac:dyDescent="0.45">
      <c r="D58" s="237"/>
      <c r="F58" s="245"/>
    </row>
    <row r="59" spans="4:6" s="1" customFormat="1" x14ac:dyDescent="0.45">
      <c r="D59" s="237"/>
      <c r="F59" s="245"/>
    </row>
    <row r="60" spans="4:6" s="1" customFormat="1" x14ac:dyDescent="0.45">
      <c r="D60" s="237"/>
      <c r="F60" s="245"/>
    </row>
    <row r="61" spans="4:6" s="1" customFormat="1" x14ac:dyDescent="0.45">
      <c r="D61" s="237"/>
      <c r="F61" s="245"/>
    </row>
    <row r="62" spans="4:6" s="1" customFormat="1" x14ac:dyDescent="0.45">
      <c r="D62" s="237"/>
      <c r="F62" s="245"/>
    </row>
    <row r="63" spans="4:6" s="1" customFormat="1" x14ac:dyDescent="0.45">
      <c r="D63" s="237"/>
      <c r="F63" s="245"/>
    </row>
    <row r="64" spans="4:6" s="1" customFormat="1" x14ac:dyDescent="0.45">
      <c r="D64" s="237"/>
      <c r="F64" s="245"/>
    </row>
    <row r="65" spans="4:6" s="1" customFormat="1" x14ac:dyDescent="0.45">
      <c r="D65" s="237"/>
      <c r="F65" s="245"/>
    </row>
    <row r="66" spans="4:6" s="1" customFormat="1" x14ac:dyDescent="0.45">
      <c r="D66" s="237"/>
      <c r="F66" s="245"/>
    </row>
    <row r="67" spans="4:6" s="1" customFormat="1" x14ac:dyDescent="0.45">
      <c r="D67" s="237"/>
      <c r="F67" s="245"/>
    </row>
    <row r="68" spans="4:6" s="1" customFormat="1" x14ac:dyDescent="0.45">
      <c r="D68" s="237"/>
      <c r="F68" s="245"/>
    </row>
    <row r="69" spans="4:6" s="1" customFormat="1" x14ac:dyDescent="0.45">
      <c r="D69" s="237"/>
      <c r="F69" s="245"/>
    </row>
    <row r="70" spans="4:6" s="1" customFormat="1" x14ac:dyDescent="0.45">
      <c r="D70" s="237"/>
      <c r="F70" s="245"/>
    </row>
    <row r="71" spans="4:6" s="1" customFormat="1" x14ac:dyDescent="0.45">
      <c r="D71" s="237"/>
      <c r="F71" s="245"/>
    </row>
    <row r="72" spans="4:6" s="1" customFormat="1" x14ac:dyDescent="0.45">
      <c r="D72" s="237"/>
      <c r="F72" s="245"/>
    </row>
    <row r="73" spans="4:6" s="1" customFormat="1" x14ac:dyDescent="0.45">
      <c r="D73" s="237"/>
      <c r="F73" s="245"/>
    </row>
    <row r="74" spans="4:6" s="1" customFormat="1" x14ac:dyDescent="0.45">
      <c r="D74" s="237"/>
      <c r="F74" s="245"/>
    </row>
    <row r="75" spans="4:6" s="1" customFormat="1" x14ac:dyDescent="0.45">
      <c r="D75" s="237"/>
      <c r="F75" s="245"/>
    </row>
    <row r="76" spans="4:6" s="1" customFormat="1" x14ac:dyDescent="0.45">
      <c r="D76" s="237"/>
      <c r="F76" s="245"/>
    </row>
    <row r="77" spans="4:6" s="1" customFormat="1" x14ac:dyDescent="0.45">
      <c r="D77" s="237"/>
      <c r="F77" s="245"/>
    </row>
    <row r="78" spans="4:6" s="1" customFormat="1" x14ac:dyDescent="0.45">
      <c r="D78" s="237"/>
      <c r="F78" s="245"/>
    </row>
    <row r="79" spans="4:6" s="1" customFormat="1" x14ac:dyDescent="0.45">
      <c r="D79" s="237"/>
      <c r="F79" s="245"/>
    </row>
    <row r="80" spans="4:6" s="1" customFormat="1" x14ac:dyDescent="0.45">
      <c r="D80" s="237"/>
      <c r="F80" s="245"/>
    </row>
    <row r="81" spans="4:6" s="1" customFormat="1" x14ac:dyDescent="0.45">
      <c r="D81" s="237"/>
      <c r="F81" s="245"/>
    </row>
    <row r="82" spans="4:6" s="1" customFormat="1" x14ac:dyDescent="0.45">
      <c r="D82" s="237"/>
      <c r="F82" s="245"/>
    </row>
    <row r="83" spans="4:6" s="1" customFormat="1" x14ac:dyDescent="0.45">
      <c r="D83" s="237"/>
      <c r="F83" s="245"/>
    </row>
    <row r="84" spans="4:6" s="1" customFormat="1" x14ac:dyDescent="0.45">
      <c r="D84" s="237"/>
      <c r="F84" s="245"/>
    </row>
    <row r="85" spans="4:6" s="1" customFormat="1" x14ac:dyDescent="0.45">
      <c r="D85" s="237"/>
      <c r="F85" s="245"/>
    </row>
    <row r="86" spans="4:6" s="1" customFormat="1" x14ac:dyDescent="0.45">
      <c r="D86" s="237"/>
      <c r="F86" s="245"/>
    </row>
    <row r="87" spans="4:6" s="1" customFormat="1" x14ac:dyDescent="0.45">
      <c r="D87" s="237"/>
      <c r="F87" s="245"/>
    </row>
    <row r="88" spans="4:6" s="1" customFormat="1" x14ac:dyDescent="0.45">
      <c r="D88" s="237"/>
      <c r="F88" s="245"/>
    </row>
    <row r="89" spans="4:6" s="1" customFormat="1" x14ac:dyDescent="0.45">
      <c r="D89" s="237"/>
      <c r="F89" s="245"/>
    </row>
    <row r="90" spans="4:6" s="1" customFormat="1" x14ac:dyDescent="0.45">
      <c r="D90" s="237"/>
      <c r="F90" s="245"/>
    </row>
    <row r="91" spans="4:6" s="1" customFormat="1" x14ac:dyDescent="0.45">
      <c r="D91" s="237"/>
      <c r="F91" s="245"/>
    </row>
    <row r="92" spans="4:6" s="1" customFormat="1" x14ac:dyDescent="0.45">
      <c r="D92" s="237"/>
      <c r="F92" s="245"/>
    </row>
    <row r="93" spans="4:6" s="1" customFormat="1" x14ac:dyDescent="0.45">
      <c r="D93" s="237"/>
      <c r="F93" s="245"/>
    </row>
    <row r="94" spans="4:6" s="1" customFormat="1" x14ac:dyDescent="0.45">
      <c r="D94" s="237"/>
      <c r="F94" s="245"/>
    </row>
    <row r="95" spans="4:6" s="1" customFormat="1" x14ac:dyDescent="0.45">
      <c r="D95" s="237"/>
      <c r="F95" s="245"/>
    </row>
    <row r="96" spans="4:6" s="1" customFormat="1" x14ac:dyDescent="0.45">
      <c r="D96" s="237"/>
      <c r="F96" s="245"/>
    </row>
    <row r="97" spans="4:6" s="1" customFormat="1" x14ac:dyDescent="0.45">
      <c r="D97" s="237"/>
      <c r="F97" s="245"/>
    </row>
    <row r="98" spans="4:6" s="1" customFormat="1" x14ac:dyDescent="0.45">
      <c r="D98" s="237"/>
      <c r="F98" s="245"/>
    </row>
    <row r="99" spans="4:6" s="1" customFormat="1" x14ac:dyDescent="0.45">
      <c r="D99" s="237"/>
      <c r="F99" s="245"/>
    </row>
    <row r="100" spans="4:6" s="1" customFormat="1" x14ac:dyDescent="0.45">
      <c r="D100" s="237"/>
      <c r="F100" s="245"/>
    </row>
    <row r="101" spans="4:6" s="1" customFormat="1" x14ac:dyDescent="0.45">
      <c r="D101" s="237"/>
      <c r="F101" s="245"/>
    </row>
    <row r="102" spans="4:6" s="1" customFormat="1" x14ac:dyDescent="0.45">
      <c r="D102" s="237"/>
      <c r="F102" s="245"/>
    </row>
    <row r="103" spans="4:6" s="1" customFormat="1" x14ac:dyDescent="0.45">
      <c r="D103" s="237"/>
      <c r="F103" s="245"/>
    </row>
    <row r="104" spans="4:6" s="1" customFormat="1" x14ac:dyDescent="0.45">
      <c r="D104" s="237"/>
      <c r="F104" s="245"/>
    </row>
    <row r="105" spans="4:6" s="1" customFormat="1" x14ac:dyDescent="0.45">
      <c r="D105" s="237"/>
      <c r="F105" s="245"/>
    </row>
    <row r="106" spans="4:6" s="1" customFormat="1" x14ac:dyDescent="0.45">
      <c r="D106" s="237"/>
      <c r="F106" s="245"/>
    </row>
    <row r="107" spans="4:6" s="1" customFormat="1" x14ac:dyDescent="0.45">
      <c r="D107" s="237"/>
      <c r="F107" s="245"/>
    </row>
    <row r="108" spans="4:6" s="1" customFormat="1" x14ac:dyDescent="0.45">
      <c r="D108" s="237"/>
      <c r="F108" s="245"/>
    </row>
    <row r="109" spans="4:6" s="1" customFormat="1" x14ac:dyDescent="0.45">
      <c r="D109" s="237"/>
      <c r="F109" s="245"/>
    </row>
    <row r="110" spans="4:6" s="1" customFormat="1" x14ac:dyDescent="0.45">
      <c r="D110" s="237"/>
      <c r="F110" s="245"/>
    </row>
    <row r="111" spans="4:6" s="1" customFormat="1" x14ac:dyDescent="0.45">
      <c r="D111" s="237"/>
      <c r="F111" s="245"/>
    </row>
    <row r="112" spans="4:6" s="1" customFormat="1" x14ac:dyDescent="0.45">
      <c r="D112" s="237"/>
      <c r="F112" s="245"/>
    </row>
    <row r="113" spans="4:6" s="1" customFormat="1" x14ac:dyDescent="0.45">
      <c r="D113" s="237"/>
      <c r="F113" s="245"/>
    </row>
    <row r="114" spans="4:6" s="1" customFormat="1" x14ac:dyDescent="0.45">
      <c r="D114" s="237"/>
      <c r="F114" s="245"/>
    </row>
    <row r="115" spans="4:6" s="1" customFormat="1" x14ac:dyDescent="0.45">
      <c r="D115" s="237"/>
      <c r="F115" s="245"/>
    </row>
    <row r="116" spans="4:6" s="1" customFormat="1" x14ac:dyDescent="0.45">
      <c r="D116" s="237"/>
      <c r="F116" s="245"/>
    </row>
    <row r="117" spans="4:6" s="1" customFormat="1" x14ac:dyDescent="0.45">
      <c r="D117" s="237"/>
      <c r="F117" s="245"/>
    </row>
    <row r="118" spans="4:6" s="1" customFormat="1" x14ac:dyDescent="0.45">
      <c r="D118" s="237"/>
      <c r="F118" s="245"/>
    </row>
    <row r="119" spans="4:6" s="1" customFormat="1" x14ac:dyDescent="0.45">
      <c r="D119" s="237"/>
      <c r="F119" s="245"/>
    </row>
    <row r="120" spans="4:6" s="1" customFormat="1" x14ac:dyDescent="0.45">
      <c r="D120" s="237"/>
      <c r="F120" s="245"/>
    </row>
    <row r="121" spans="4:6" s="1" customFormat="1" x14ac:dyDescent="0.45">
      <c r="D121" s="237"/>
      <c r="F121" s="245"/>
    </row>
    <row r="122" spans="4:6" s="1" customFormat="1" x14ac:dyDescent="0.45">
      <c r="D122" s="237"/>
      <c r="F122" s="245"/>
    </row>
    <row r="123" spans="4:6" s="1" customFormat="1" x14ac:dyDescent="0.45">
      <c r="D123" s="237"/>
      <c r="F123" s="245"/>
    </row>
    <row r="124" spans="4:6" s="1" customFormat="1" x14ac:dyDescent="0.45">
      <c r="D124" s="237"/>
      <c r="F124" s="245"/>
    </row>
    <row r="125" spans="4:6" s="1" customFormat="1" x14ac:dyDescent="0.45">
      <c r="D125" s="237"/>
      <c r="F125" s="245"/>
    </row>
    <row r="126" spans="4:6" s="1" customFormat="1" x14ac:dyDescent="0.45">
      <c r="D126" s="237"/>
      <c r="F126" s="245"/>
    </row>
    <row r="127" spans="4:6" s="1" customFormat="1" x14ac:dyDescent="0.45">
      <c r="D127" s="237"/>
      <c r="F127" s="245"/>
    </row>
    <row r="128" spans="4:6" s="1" customFormat="1" x14ac:dyDescent="0.45">
      <c r="D128" s="237"/>
      <c r="F128" s="245"/>
    </row>
    <row r="129" spans="4:6" s="1" customFormat="1" x14ac:dyDescent="0.45">
      <c r="D129" s="237"/>
      <c r="F129" s="245"/>
    </row>
    <row r="130" spans="4:6" s="1" customFormat="1" x14ac:dyDescent="0.45">
      <c r="D130" s="237"/>
      <c r="F130" s="245"/>
    </row>
    <row r="131" spans="4:6" s="1" customFormat="1" x14ac:dyDescent="0.45">
      <c r="D131" s="237"/>
      <c r="F131" s="245"/>
    </row>
    <row r="132" spans="4:6" s="1" customFormat="1" x14ac:dyDescent="0.45">
      <c r="D132" s="237"/>
      <c r="F132" s="245"/>
    </row>
    <row r="133" spans="4:6" s="1" customFormat="1" x14ac:dyDescent="0.45">
      <c r="D133" s="237"/>
      <c r="F133" s="245"/>
    </row>
    <row r="134" spans="4:6" s="1" customFormat="1" x14ac:dyDescent="0.45">
      <c r="D134" s="237"/>
      <c r="F134" s="245"/>
    </row>
    <row r="135" spans="4:6" s="1" customFormat="1" x14ac:dyDescent="0.45">
      <c r="D135" s="237"/>
      <c r="F135" s="245"/>
    </row>
    <row r="136" spans="4:6" s="1" customFormat="1" x14ac:dyDescent="0.45">
      <c r="D136" s="237"/>
      <c r="F136" s="245"/>
    </row>
    <row r="137" spans="4:6" s="1" customFormat="1" x14ac:dyDescent="0.45">
      <c r="D137" s="237"/>
      <c r="F137" s="245"/>
    </row>
    <row r="138" spans="4:6" s="1" customFormat="1" x14ac:dyDescent="0.45">
      <c r="D138" s="237"/>
      <c r="F138" s="245"/>
    </row>
    <row r="139" spans="4:6" s="1" customFormat="1" x14ac:dyDescent="0.45">
      <c r="D139" s="237"/>
      <c r="F139" s="245"/>
    </row>
    <row r="140" spans="4:6" s="1" customFormat="1" x14ac:dyDescent="0.45">
      <c r="D140" s="237"/>
      <c r="F140" s="245"/>
    </row>
    <row r="141" spans="4:6" s="1" customFormat="1" x14ac:dyDescent="0.45">
      <c r="D141" s="237"/>
      <c r="F141" s="245"/>
    </row>
    <row r="142" spans="4:6" s="1" customFormat="1" x14ac:dyDescent="0.45">
      <c r="D142" s="237"/>
      <c r="F142" s="245"/>
    </row>
    <row r="143" spans="4:6" s="1" customFormat="1" x14ac:dyDescent="0.45">
      <c r="D143" s="237"/>
      <c r="F143" s="245"/>
    </row>
    <row r="144" spans="4:6" s="1" customFormat="1" x14ac:dyDescent="0.45">
      <c r="D144" s="237"/>
      <c r="F144" s="245"/>
    </row>
    <row r="145" spans="4:6" s="1" customFormat="1" x14ac:dyDescent="0.45">
      <c r="D145" s="237"/>
      <c r="F145" s="245"/>
    </row>
    <row r="146" spans="4:6" s="1" customFormat="1" x14ac:dyDescent="0.45">
      <c r="D146" s="237"/>
      <c r="F146" s="245"/>
    </row>
    <row r="147" spans="4:6" s="1" customFormat="1" x14ac:dyDescent="0.45">
      <c r="D147" s="237"/>
      <c r="F147" s="245"/>
    </row>
    <row r="148" spans="4:6" s="1" customFormat="1" x14ac:dyDescent="0.45">
      <c r="D148" s="237"/>
      <c r="F148" s="245"/>
    </row>
    <row r="149" spans="4:6" s="1" customFormat="1" x14ac:dyDescent="0.45">
      <c r="D149" s="237"/>
      <c r="F149" s="245"/>
    </row>
    <row r="150" spans="4:6" s="1" customFormat="1" x14ac:dyDescent="0.45">
      <c r="D150" s="237"/>
      <c r="F150" s="245"/>
    </row>
    <row r="151" spans="4:6" s="1" customFormat="1" x14ac:dyDescent="0.45">
      <c r="D151" s="237"/>
      <c r="F151" s="245"/>
    </row>
    <row r="152" spans="4:6" s="1" customFormat="1" x14ac:dyDescent="0.45">
      <c r="D152" s="237"/>
      <c r="F152" s="245"/>
    </row>
    <row r="153" spans="4:6" s="1" customFormat="1" x14ac:dyDescent="0.45">
      <c r="D153" s="237"/>
      <c r="F153" s="245"/>
    </row>
    <row r="154" spans="4:6" s="1" customFormat="1" x14ac:dyDescent="0.45">
      <c r="D154" s="237"/>
      <c r="F154" s="245"/>
    </row>
  </sheetData>
  <mergeCells count="11">
    <mergeCell ref="G33:H39"/>
    <mergeCell ref="A3:H3"/>
    <mergeCell ref="A4:H4"/>
    <mergeCell ref="G28:H28"/>
    <mergeCell ref="A6:A7"/>
    <mergeCell ref="B6:B7"/>
    <mergeCell ref="E6:E7"/>
    <mergeCell ref="F6:F7"/>
    <mergeCell ref="C6:D7"/>
    <mergeCell ref="G6:G7"/>
    <mergeCell ref="H6:H7"/>
  </mergeCells>
  <printOptions horizontalCentered="1" verticalCentered="1"/>
  <pageMargins left="1.0629921259842521" right="0.19685039370078741" top="0.51181102362204722" bottom="0.5118110236220472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INGR ACUMULADOS </vt:lpstr>
      <vt:lpstr>GASTOS ACUM </vt:lpstr>
      <vt:lpstr>'GASTOS ACUM '!Área_de_impresión</vt:lpstr>
      <vt:lpstr>'INGR ACUMULADOS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Sanchez Otero</dc:creator>
  <cp:lastModifiedBy>Claudia Cecilia Herrera Galvez</cp:lastModifiedBy>
  <cp:lastPrinted>2021-05-04T19:21:56Z</cp:lastPrinted>
  <dcterms:created xsi:type="dcterms:W3CDTF">2016-08-16T15:05:38Z</dcterms:created>
  <dcterms:modified xsi:type="dcterms:W3CDTF">2021-08-04T21:51:15Z</dcterms:modified>
</cp:coreProperties>
</file>